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idubogota.net\compartido\VIC GESTION FIDUCIARIA Y PROYECTOS\FIDUCIA PRIVADA\2026\Coord. Jenny Hdez\JHONNATAN\3-1-125258 VIA VENADILLO-MALABAR\Publicacion\"/>
    </mc:Choice>
  </mc:AlternateContent>
  <xr:revisionPtr revIDLastSave="0" documentId="8_{383C7B79-B43A-4A9B-8A11-21BA9E2263D1}" xr6:coauthVersionLast="47" xr6:coauthVersionMax="47" xr10:uidLastSave="{00000000-0000-0000-0000-000000000000}"/>
  <bookViews>
    <workbookView xWindow="-120" yWindow="-120" windowWidth="25440" windowHeight="15390" activeTab="2" xr2:uid="{D29562E6-9683-4381-8B2C-93EC7B9B77BA}"/>
  </bookViews>
  <sheets>
    <sheet name="Desglosado Venadillo 2" sheetId="1" r:id="rId1"/>
    <sheet name="Final Venadillo 2" sheetId="3" r:id="rId2"/>
    <sheet name="Publicar Venadillo 2"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 l="1"/>
  <c r="G26" i="3"/>
  <c r="G16" i="3"/>
  <c r="G15" i="3"/>
  <c r="G13" i="3"/>
  <c r="G14" i="3"/>
  <c r="G12" i="3"/>
  <c r="G11" i="3"/>
  <c r="G27" i="1"/>
  <c r="G26" i="1"/>
  <c r="G16" i="1"/>
  <c r="G15" i="1"/>
  <c r="G13" i="1"/>
  <c r="G14" i="1"/>
  <c r="G12" i="1"/>
  <c r="G11" i="1"/>
  <c r="G27" i="4"/>
  <c r="G26" i="4"/>
  <c r="G15" i="4"/>
  <c r="G13" i="4"/>
  <c r="G14" i="4"/>
  <c r="G12" i="4"/>
  <c r="G11" i="4"/>
  <c r="G45" i="3"/>
  <c r="G55" i="1"/>
  <c r="G54" i="1"/>
  <c r="G53" i="1"/>
  <c r="G52" i="1"/>
  <c r="G50" i="1"/>
  <c r="G49" i="1"/>
  <c r="G48" i="1"/>
  <c r="G47" i="1"/>
  <c r="G46" i="1"/>
  <c r="G44" i="1"/>
  <c r="G36" i="1" l="1"/>
  <c r="G38" i="1" s="1"/>
  <c r="G56" i="1"/>
  <c r="G38" i="4"/>
  <c r="G36" i="3"/>
  <c r="G38" i="3" s="1"/>
  <c r="G46" i="3" s="1"/>
  <c r="G48" i="3" s="1"/>
  <c r="G49" i="3" s="1"/>
  <c r="H50" i="3" s="1"/>
  <c r="G57" i="1" l="1"/>
  <c r="G59" i="1" s="1"/>
  <c r="G60" i="1" s="1"/>
  <c r="H61" i="1" s="1"/>
</calcChain>
</file>

<file path=xl/sharedStrings.xml><?xml version="1.0" encoding="utf-8"?>
<sst xmlns="http://schemas.openxmlformats.org/spreadsheetml/2006/main" count="260" uniqueCount="102">
  <si>
    <t>OBJETO
“INTERVENTORÍA INTEGRAL PARA EL PROYECTO: “CONSTRUCCIÓN DE PAVIMENTO RÍGIDO DE LA VÍA QUE COMUNICA LA VEREDA MALABAR CON EL CASCO URBANO DEL MUNICIPIO DE VENADILLO TOLIMA”</t>
  </si>
  <si>
    <t>PRESUPUESTO OFICIAL</t>
  </si>
  <si>
    <t>PLAZO:</t>
  </si>
  <si>
    <t>8 MESES</t>
  </si>
  <si>
    <t>CARGO / OFICIO</t>
  </si>
  <si>
    <t>COSTOS</t>
  </si>
  <si>
    <t>PARTICIPACIÓN</t>
  </si>
  <si>
    <t>VALOR</t>
  </si>
  <si>
    <t>DE PERSONAL</t>
  </si>
  <si>
    <t>(h-mes)</t>
  </si>
  <si>
    <t>PARCIAL ($)</t>
  </si>
  <si>
    <t>(1)</t>
  </si>
  <si>
    <t>(2)</t>
  </si>
  <si>
    <t>(3)</t>
  </si>
  <si>
    <t>((1)+(2))*(3) = (4)</t>
  </si>
  <si>
    <t>No. Perfil</t>
  </si>
  <si>
    <t xml:space="preserve">COSTOS DIRECTOS DE PERSONAL </t>
  </si>
  <si>
    <t>PERSONAL PROFESIONAL</t>
  </si>
  <si>
    <t>Director de Interventoría</t>
  </si>
  <si>
    <t xml:space="preserve">Ingeniero Residente de Interventoria </t>
  </si>
  <si>
    <t>Profesional Ambiental</t>
  </si>
  <si>
    <t>Profesional Social</t>
  </si>
  <si>
    <t>Profesional SIG</t>
  </si>
  <si>
    <t>Profesional de Aseguramiento o Gestión de la Calidad</t>
  </si>
  <si>
    <t>MONTO AGOTABLE DE ESPECIALISTAS (conforman esta bolsa los especialistas de amarillo)</t>
  </si>
  <si>
    <t>NO MODIFICAR</t>
  </si>
  <si>
    <t xml:space="preserve">Especialista en Pavimentos y/o Vías </t>
  </si>
  <si>
    <t xml:space="preserve">Especialista Jurídico </t>
  </si>
  <si>
    <t>Especialista Ambiental</t>
  </si>
  <si>
    <t xml:space="preserve">Especialista en Geología y/o Geotecnia </t>
  </si>
  <si>
    <t>Especialista en Hidráulica e Hidrología</t>
  </si>
  <si>
    <t>Especialista en Estructuras</t>
  </si>
  <si>
    <t>Especialista en Diseño Geométrico</t>
  </si>
  <si>
    <t>PERSONAL TÉCNICO</t>
  </si>
  <si>
    <t xml:space="preserve">Inspector </t>
  </si>
  <si>
    <t>Inspector SST</t>
  </si>
  <si>
    <t>PERSONAL AUXILIAR TÉCNICO</t>
  </si>
  <si>
    <t>OTROS COSTOS DE PERSONAL</t>
  </si>
  <si>
    <t>PROVISIÓN JORNADAS 7X24</t>
  </si>
  <si>
    <t>Provisión Jornadas 7X24</t>
  </si>
  <si>
    <t>SUBTOTAL COSTOS DE PERSONAL = SUMATORIA DE (5) = (5)</t>
  </si>
  <si>
    <t>FACTOR MULTIPLICADOR (6)</t>
  </si>
  <si>
    <t>VALOR MÁXIMO</t>
  </si>
  <si>
    <t xml:space="preserve">SUBTOTAL COSTOS DE PERSONAL =  (5) * (6) = (A) </t>
  </si>
  <si>
    <t>GRUPO 2 COSTOS VARIABLES</t>
  </si>
  <si>
    <t>CONCEPTO</t>
  </si>
  <si>
    <t>UNIDAD</t>
  </si>
  <si>
    <t>COSTO</t>
  </si>
  <si>
    <t>UTILIZACION</t>
  </si>
  <si>
    <t>($)</t>
  </si>
  <si>
    <t>(7)</t>
  </si>
  <si>
    <t>(8)</t>
  </si>
  <si>
    <t>(7)*(8)) = (9)</t>
  </si>
  <si>
    <t>VIÁTICOS</t>
  </si>
  <si>
    <t>Viáticos Director y/o Especialistas</t>
  </si>
  <si>
    <t>Día</t>
  </si>
  <si>
    <t>COSTOS DE ALQUILER DE EQUIPOS Y OFICINA</t>
  </si>
  <si>
    <t>Vehículo tipo campero ó camioneta  (incluye peajes, conductor y combustible) y cuyo modelo sea hasta diez (10) años anteriores al año de suscripción del contrato.</t>
  </si>
  <si>
    <t>Según comprobante por mes</t>
  </si>
  <si>
    <t>Motocicletas (150 cc o mayor, cuyo modelo sea hasta seis (6) años anteriores al año de suscripción del contrato., Incluye combustible y SOAT)</t>
  </si>
  <si>
    <t>Trabajo de topografia (Incluye personal, equipo y transporte</t>
  </si>
  <si>
    <t>Ensayos de laboratorios ( suelos, pavimentos , concretos, etc)</t>
  </si>
  <si>
    <t>Oficina/Campamento (incluye dotación y servicios públicos)</t>
  </si>
  <si>
    <t>OTROS COSTOS</t>
  </si>
  <si>
    <t>Transportes aéreos y/o terrestres y/o marítimos y/o fluviales (incluye peajes y combustible)</t>
  </si>
  <si>
    <t>Edición de informes, papelería, reproducción de documentos, planos, fotografías, videos, etc.</t>
  </si>
  <si>
    <t>Comunicaciones (telefonía fija y/o celular, fax, correo, internet, etc.)</t>
  </si>
  <si>
    <t>Veeduría ciudadana</t>
  </si>
  <si>
    <r>
      <t xml:space="preserve">SUBTOTAL OTROS COSTOS= SUMATORIA DE (9) = </t>
    </r>
    <r>
      <rPr>
        <b/>
        <sz val="10"/>
        <color indexed="12"/>
        <rFont val="Arial Narrow"/>
        <family val="2"/>
      </rPr>
      <t>(B)</t>
    </r>
  </si>
  <si>
    <t>SUBTOTAL COSTOS BASICOS = (A) + (B) = (C)</t>
  </si>
  <si>
    <t>BOLSA PARA AJUSTES/PROVISIÓN O FRENTE ADICIONAL (D)</t>
  </si>
  <si>
    <t>IVA = 19% * [(C)+(D)] = (E)</t>
  </si>
  <si>
    <t>COSTO TOTAL = (C) + (D) + (F)</t>
  </si>
  <si>
    <t>NOTAS:</t>
  </si>
  <si>
    <t>1. El  Personal con dedicación del 100% en la interventoria, debe permanecer de tiempo completo en el lugar de ejecución de la obra, so pena de incurrir en falta grave a sus obligaciones, con la consecuente aplicación de las sanciones establecidas contractualmente.</t>
  </si>
  <si>
    <t>2. Para el reconocimiento de los gastos deberá tenerse en cuenta la forma de pago establecida en los estudios previos, pliego de condiciones y contrato y las indicaciones pertinentes del Manual de Interventoría vigente, o el que lo modifique o sustituya. Se tendrá en cuenta lo siguiente, según corresponda:</t>
  </si>
  <si>
    <t>2.1. Los costos directos de personal deben estar soportados por la nómina firmada, los cuales se anexarán al acta de costos para el trámite correspondiente ante LA ENTIDAD CONTRATANTE.</t>
  </si>
  <si>
    <t>2.2. Los valores que aparecen fijos e inmodificables, no podrán alterarse, de lo contrario, será causal de rechazo.</t>
  </si>
  <si>
    <t>2.3. En aquellos casos en los que la participación y/o dedicación de costos directos de personal  tenga un valor superior al plazo indicado para desarrollo del contrato, la Entidad contempla que a lo largo de la ejecución de las obras podrá requerirse contar con una cantidad superior a un hombre-mes; la definición de aquellos periodos en los cuales pueda requerirse dicha condición, se definirán por parte de LA ENTIDAD CONTRATANTE, de acuerdo con la programación y avance de las obras a las cuales se ejecutará Interventoría. Así mismo, la incorporación de los recursos de Interventoría para la vigilancia y control de las obras del proyecto deberá ser gradual, de acuerdo con el desarrollo del contrato de obra y previa autorización del Supervisor de Contrato.</t>
  </si>
  <si>
    <t>2.4. La incorporación de los especialista a la ejecución del contrato, así como la correspondiente dedicación de cada uno de los especialistas se definirá de acuerdo con las necesidades del proyecto, previa autorización del respectivo Supervisor de Contrato, con fundamento en los sueldos mensuales de los especialistas, sin superar el monto total de la bolsa, calculado previamente por la ENTIDAD CONTRATANTE, por tal razón se debe diligenciar en la oferta económica los salarios de los especialistas.</t>
  </si>
  <si>
    <t>2.5. AJUSTES POR CAMBIO DE VIGENCIA : El presente proceso no considera ni aplica, ajustes por cambio de vigencia.</t>
  </si>
  <si>
    <t>2.6. Las participaciones de los costos directos de personal y el tiempo de utilización de los otros costos directos, se pagarán mensualmente, de conformidad con  la programación de recursos aprobada por el Supervisor del Contrato, previa verificación de su participación y utilización real en el contrato.</t>
  </si>
  <si>
    <t>2.7. Las primas regionales no aplican para el presente proceso; por lo anterior, no se deberán diligenciar dentro del formulario.</t>
  </si>
  <si>
    <t>2.8. El frente adicional deberá ser autorizado por la ENTIDAD CONTRATANTE, previo Vo. Bo. del Supervisor de Contrato de Interventoría , para lo cual el Interventor lo solicitará por escrito y debidamente soportado, para su debida autorización y con un mes de anticipación a su posible utilización.</t>
  </si>
  <si>
    <t>2.9. El GRUPO 2 COSTOS VARIABLES incluira elementos obligatorios para este proceso de selección, los cuales se estipularan en el documento "Anexo Tecnico" correspondiente.</t>
  </si>
  <si>
    <r>
      <t xml:space="preserve">3. En aras de implementar la generación de primer empleo, un (1)  Inspectores SST, no deberá registrar afiliación o cotización al sistema integral de seguridad social  como trabajador dependiente de empresas a fines al área de estudio, posterior a la fecha de graduación. Para ello el interventor y/o gestor deberá verificar en el Historial Laboral emitido por los sistemas generales de pensiones y/o en las plataformas de Registro único de afiliados (RUAF). Los perfiles que aplican al primer empleo, descritos anteriormente, deberán acreditar la terminación y aprobación del pénsum académico del área de estudio, al igual que deberá contar con nacionalidad colombiana y tener un rango de edad entre los </t>
    </r>
    <r>
      <rPr>
        <sz val="10"/>
        <color rgb="FFFF0000"/>
        <rFont val="Arial Narrow"/>
        <family val="2"/>
      </rPr>
      <t>18 y 28 años.</t>
    </r>
  </si>
  <si>
    <t>4. El proponente no podrá modificar, adicionar o suprimir, los ítems que la entidad ha establecido para costos Directos de Personal, Costos Variables, ni las participaciones (h-mes) , ni modificar, adicionar o suprimir las cantidades de los ítems del Formulario 1.    Se recomienda estructurar su propuesta economica con el Formulario 1 publicado por la Entidad en definitivo  para el presente proceso de selección.</t>
  </si>
  <si>
    <t>5. El reconocimiento  del pago correspondiente al Grupo 2 - Costos Variables, se hará según el avance de obra mensual reportado en el Informe mensual, establecido en el formato de seguimiento al programa de inversiones MEPI-MN1-IN-6-FR-2 del mes correspondiente a cobrar. Es decir, para el mes No 1, el avance de obra ejecutada mensual (%) se multiplicará por el monto estimado para el Grupo 2 - Costos Variables y así sucesivamente hasta afectar el último mes de obra ejecutado y reportado. El "Avance de obra No (...)N" corresponde al mes de ejecución (Mes 1, Mes 2, Mes 3, etc) del contrato de obra, incluyendo las posibles prórrogas, adiciones y/o modificaciones que surtan en el contrato a realizar dicha interventoría. En ningún caso el valor procentual acumulado del "Avance de obra  (...)N" superará el 100% del avance físico de la obra a realizar dicha interventoría.</t>
  </si>
  <si>
    <t>FIRMAS:</t>
  </si>
  <si>
    <t xml:space="preserve">                    Nombre y firma del Representante Legal del Proponente</t>
  </si>
  <si>
    <t>Nombre del proponente</t>
  </si>
  <si>
    <t>CARGO / COSTOS VARIABLES</t>
  </si>
  <si>
    <t>% PAGO SOBRE COSTOS VARIABLES (A1)</t>
  </si>
  <si>
    <t>VALOR  TOTAL PAGO POR COSTOS VARIABLES ( A2 )</t>
  </si>
  <si>
    <t>COSTOS VARIABLES: El pago de costos variables, se realizará en concordancia con los avances físicos de obra establecidos en el informe mensual, previa aprobación del Supervisor de contrato de Interventoría.</t>
  </si>
  <si>
    <t>SEGÚN AVANCE DE OBRA</t>
  </si>
  <si>
    <t>Avance de obra No (…) N</t>
  </si>
  <si>
    <t>Av mes (…)N (((…)N%)</t>
  </si>
  <si>
    <t>$ 153.100.000* (…)N%</t>
  </si>
  <si>
    <t>COSTO TOTAL = (C) + (D) + (E)</t>
  </si>
  <si>
    <t>2.7.  Las primas regionales no aplican para el presente proceso; por lo anterior, no se deberán diligenciar dentro del formulario.</t>
  </si>
  <si>
    <r>
      <t xml:space="preserve">3. En aras de implementar la generación de primer empleo, un (1)  Inspectores SST, no deberá registrar afiliación o cotización al sistema integral de seguridad social  como trabajador dependiente de empresas a fines al área de estudio, posterior a la fecha de graduación. Para ello el interventor y/o gestor deberá verificar en el Historial Laboral emitido por los sistemas generales de pensiones y/o en las plataformas de Registro único de afiliados (RUAF). Los perfiles que aplican al primer empleo, descritos anteriormente, deberán acreditar la terminación y aprobación del pénsum académico del área de estudio, al igual que deberá contar con nacionalidad colombiana y tener un rango de edad entre los </t>
    </r>
    <r>
      <rPr>
        <sz val="10"/>
        <color rgb="FFFF0000"/>
        <rFont val="Arial Narrow"/>
        <family val="2"/>
      </rPr>
      <t>18 y 28 años</t>
    </r>
    <r>
      <rPr>
        <sz val="10"/>
        <color rgb="FF00000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</si>
</sst>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240A]\ * #,##0.00_ ;_-[$$-240A]\ * \-#,##0.00\ ;_-[$$-240A]\ * &quot;-&quot;??_ ;_-@_ "/>
    <numFmt numFmtId="166" formatCode="_ * #,##0.00_ ;_ * \-#,##0.00_ ;_ * &quot;-&quot;??_ ;_ @_ "/>
    <numFmt numFmtId="167" formatCode="#,##0.00_ ;\-#,##0.00\ "/>
    <numFmt numFmtId="168" formatCode="_(* #,##0.00_);_(* \(#,##0.00\);_(* &quot;-&quot;??_);_(@_)"/>
    <numFmt numFmtId="169" formatCode="_-&quot;$&quot;\ * #,##0.00_-;\-&quot;$&quot;\ * #,##0.00_-;_-&quot;$&quot;\ * &quot;-&quot;_-;_-@_-"/>
    <numFmt numFmtId="170" formatCode="_(&quot;$&quot;\ * #,##0.00_);_(&quot;$&quot;\ * \(#,##0.00\);_(&quot;$&quot;\ * &quot;-&quot;??_);_(@_)"/>
    <numFmt numFmtId="171" formatCode="0.000%"/>
  </numFmts>
  <fonts count="19" x14ac:knownFonts="1">
    <font>
      <sz val="11"/>
      <color theme="1"/>
      <name val="Aptos Narrow"/>
      <family val="2"/>
      <scheme val="minor"/>
    </font>
    <font>
      <sz val="11"/>
      <color theme="1"/>
      <name val="Aptos Narrow"/>
      <family val="2"/>
      <scheme val="minor"/>
    </font>
    <font>
      <sz val="12"/>
      <color indexed="8"/>
      <name val="Verdana"/>
      <family val="2"/>
    </font>
    <font>
      <sz val="11"/>
      <color theme="1"/>
      <name val="Arial Narrow"/>
      <family val="2"/>
    </font>
    <font>
      <sz val="10"/>
      <name val="Arial"/>
      <family val="2"/>
    </font>
    <font>
      <sz val="11"/>
      <color indexed="8"/>
      <name val="Calibri"/>
      <family val="2"/>
    </font>
    <font>
      <sz val="10"/>
      <name val="Arial Narrow"/>
      <family val="2"/>
    </font>
    <font>
      <b/>
      <sz val="10"/>
      <name val="Arial Narrow"/>
      <family val="2"/>
    </font>
    <font>
      <sz val="10"/>
      <color indexed="8"/>
      <name val="Arial Narrow"/>
      <family val="2"/>
    </font>
    <font>
      <b/>
      <sz val="10"/>
      <color indexed="12"/>
      <name val="Arial Narrow"/>
      <family val="2"/>
    </font>
    <font>
      <b/>
      <u/>
      <sz val="10"/>
      <name val="Arial Narrow"/>
      <family val="2"/>
    </font>
    <font>
      <b/>
      <sz val="10"/>
      <color rgb="FFFF0000"/>
      <name val="Arial Narrow"/>
      <family val="2"/>
    </font>
    <font>
      <sz val="10"/>
      <color theme="0" tint="-0.249977111117893"/>
      <name val="Arial Narrow"/>
      <family val="2"/>
    </font>
    <font>
      <b/>
      <sz val="10"/>
      <color rgb="FF000000"/>
      <name val="Arial Narrow"/>
      <family val="2"/>
    </font>
    <font>
      <sz val="10"/>
      <color rgb="FF000000"/>
      <name val="Arial Narrow"/>
      <family val="2"/>
    </font>
    <font>
      <sz val="10"/>
      <color theme="1"/>
      <name val="Arial Narrow"/>
      <family val="2"/>
    </font>
    <font>
      <b/>
      <sz val="10"/>
      <color indexed="8"/>
      <name val="Arial Narrow"/>
      <family val="2"/>
    </font>
    <font>
      <sz val="10"/>
      <color rgb="FFFF0000"/>
      <name val="Arial Narrow"/>
      <family val="2"/>
    </font>
    <font>
      <b/>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Protection="0">
      <alignment vertical="top"/>
    </xf>
    <xf numFmtId="0" fontId="3" fillId="0" borderId="0"/>
    <xf numFmtId="0" fontId="2" fillId="0" borderId="0" applyNumberFormat="0" applyFill="0" applyBorder="0" applyProtection="0">
      <alignment vertical="top"/>
    </xf>
    <xf numFmtId="166" fontId="4" fillId="0" borderId="0" applyFont="0" applyFill="0" applyBorder="0" applyAlignment="0" applyProtection="0"/>
    <xf numFmtId="0" fontId="2" fillId="0" borderId="0" applyNumberFormat="0" applyFill="0" applyBorder="0" applyProtection="0">
      <alignment vertical="top"/>
    </xf>
    <xf numFmtId="0" fontId="4" fillId="0" borderId="0"/>
    <xf numFmtId="9" fontId="3" fillId="0" borderId="0" applyFont="0" applyFill="0" applyBorder="0" applyAlignment="0" applyProtection="0"/>
    <xf numFmtId="0" fontId="4" fillId="0" borderId="0"/>
    <xf numFmtId="0" fontId="4" fillId="0" borderId="0"/>
    <xf numFmtId="42"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4" fillId="0" borderId="0"/>
    <xf numFmtId="0" fontId="5" fillId="0" borderId="0"/>
  </cellStyleXfs>
  <cellXfs count="254">
    <xf numFmtId="0" fontId="0" fillId="0" borderId="0" xfId="0"/>
    <xf numFmtId="0" fontId="6" fillId="2" borderId="0" xfId="17" applyFont="1" applyFill="1" applyAlignment="1">
      <alignment vertical="center"/>
    </xf>
    <xf numFmtId="0" fontId="6" fillId="0" borderId="0" xfId="17" applyFont="1" applyAlignment="1">
      <alignment vertical="center"/>
    </xf>
    <xf numFmtId="0" fontId="6" fillId="2" borderId="1" xfId="5" applyFont="1" applyFill="1" applyBorder="1" applyAlignment="1">
      <alignment horizontal="center" vertical="center" wrapText="1"/>
    </xf>
    <xf numFmtId="0" fontId="6" fillId="2" borderId="2" xfId="5" applyFont="1" applyFill="1" applyBorder="1" applyAlignment="1">
      <alignment horizontal="center" vertical="center" wrapText="1"/>
    </xf>
    <xf numFmtId="164" fontId="6" fillId="2" borderId="2" xfId="5" applyNumberFormat="1" applyFont="1" applyFill="1" applyBorder="1" applyAlignment="1">
      <alignment horizontal="justify" vertical="center" wrapText="1"/>
    </xf>
    <xf numFmtId="0" fontId="6" fillId="2" borderId="2" xfId="5" applyFont="1" applyFill="1" applyBorder="1" applyAlignment="1">
      <alignment vertical="center" wrapText="1"/>
    </xf>
    <xf numFmtId="164" fontId="6" fillId="2" borderId="3" xfId="5" applyNumberFormat="1" applyFont="1" applyFill="1" applyBorder="1" applyAlignment="1">
      <alignment vertical="center" wrapText="1"/>
    </xf>
    <xf numFmtId="0" fontId="6" fillId="3" borderId="4" xfId="0" applyFont="1" applyFill="1" applyBorder="1" applyAlignment="1">
      <alignment horizontal="center" vertical="center" wrapText="1"/>
    </xf>
    <xf numFmtId="0" fontId="6" fillId="2" borderId="0" xfId="5" applyFont="1" applyFill="1" applyAlignment="1">
      <alignment vertical="center" wrapText="1"/>
    </xf>
    <xf numFmtId="0" fontId="6" fillId="0" borderId="0" xfId="5" applyFont="1" applyFill="1" applyAlignment="1">
      <alignment vertical="center" wrapText="1"/>
    </xf>
    <xf numFmtId="0" fontId="7" fillId="2" borderId="5" xfId="5" applyFont="1" applyFill="1" applyBorder="1" applyAlignment="1">
      <alignment horizontal="center" vertical="center" wrapText="1"/>
    </xf>
    <xf numFmtId="0" fontId="7" fillId="2" borderId="1" xfId="5" applyFont="1" applyFill="1" applyBorder="1" applyAlignment="1">
      <alignment vertical="center" wrapText="1"/>
    </xf>
    <xf numFmtId="0" fontId="8" fillId="2" borderId="2" xfId="5" applyFont="1" applyFill="1" applyBorder="1" applyAlignment="1">
      <alignment vertical="center" wrapText="1"/>
    </xf>
    <xf numFmtId="164" fontId="8" fillId="2" borderId="2" xfId="5" applyNumberFormat="1" applyFont="1" applyFill="1" applyBorder="1" applyAlignment="1">
      <alignment vertical="center" wrapText="1"/>
    </xf>
    <xf numFmtId="164" fontId="8" fillId="2" borderId="3" xfId="5" applyNumberFormat="1" applyFont="1" applyFill="1" applyBorder="1" applyAlignment="1">
      <alignment vertical="center" wrapText="1"/>
    </xf>
    <xf numFmtId="0" fontId="6" fillId="2" borderId="0" xfId="5" applyFont="1" applyFill="1" applyAlignment="1">
      <alignment horizontal="right" vertical="center" wrapText="1"/>
    </xf>
    <xf numFmtId="0" fontId="7" fillId="2" borderId="11" xfId="5" applyFont="1" applyFill="1" applyBorder="1" applyAlignment="1">
      <alignment horizontal="center" vertical="center" wrapText="1"/>
    </xf>
    <xf numFmtId="164" fontId="7" fillId="2" borderId="11" xfId="5" applyNumberFormat="1" applyFont="1" applyFill="1" applyBorder="1" applyAlignment="1">
      <alignment horizontal="center" vertical="center" wrapText="1"/>
    </xf>
    <xf numFmtId="164" fontId="7" fillId="2" borderId="3" xfId="5" applyNumberFormat="1" applyFont="1" applyFill="1" applyBorder="1" applyAlignment="1">
      <alignment horizontal="center" vertical="center" wrapText="1"/>
    </xf>
    <xf numFmtId="0" fontId="7" fillId="2" borderId="13" xfId="5" applyFont="1" applyFill="1" applyBorder="1" applyAlignment="1">
      <alignment horizontal="center" vertical="center" wrapText="1"/>
    </xf>
    <xf numFmtId="164" fontId="7" fillId="2" borderId="13" xfId="5" applyNumberFormat="1" applyFont="1" applyFill="1" applyBorder="1" applyAlignment="1">
      <alignment horizontal="center" vertical="center" wrapText="1"/>
    </xf>
    <xf numFmtId="164" fontId="7" fillId="2" borderId="14" xfId="5" applyNumberFormat="1" applyFont="1" applyFill="1" applyBorder="1" applyAlignment="1">
      <alignment horizontal="center" vertical="center" wrapText="1"/>
    </xf>
    <xf numFmtId="0" fontId="9" fillId="0" borderId="16" xfId="5" quotePrefix="1" applyFont="1" applyBorder="1" applyAlignment="1">
      <alignment horizontal="center" vertical="center" wrapText="1"/>
    </xf>
    <xf numFmtId="164" fontId="9" fillId="0" borderId="16" xfId="5" quotePrefix="1" applyNumberFormat="1" applyFont="1" applyBorder="1" applyAlignment="1">
      <alignment horizontal="center" vertical="center" wrapText="1"/>
    </xf>
    <xf numFmtId="164" fontId="9" fillId="0" borderId="17" xfId="5" quotePrefix="1" applyNumberFormat="1" applyFont="1" applyBorder="1" applyAlignment="1">
      <alignment horizontal="center" vertical="center" wrapText="1"/>
    </xf>
    <xf numFmtId="0" fontId="7" fillId="2" borderId="18" xfId="5" applyFont="1" applyFill="1" applyBorder="1" applyAlignment="1">
      <alignment vertical="center" wrapText="1"/>
    </xf>
    <xf numFmtId="0" fontId="10" fillId="4" borderId="19" xfId="5" applyFont="1" applyFill="1" applyBorder="1" applyAlignment="1">
      <alignment vertical="center" wrapText="1"/>
    </xf>
    <xf numFmtId="0" fontId="10" fillId="4" borderId="20" xfId="5" applyFont="1" applyFill="1" applyBorder="1" applyAlignment="1">
      <alignment vertical="center" wrapText="1"/>
    </xf>
    <xf numFmtId="0" fontId="6" fillId="5" borderId="21" xfId="5" applyFont="1" applyFill="1" applyBorder="1" applyAlignment="1">
      <alignment horizontal="center" vertical="center" wrapText="1"/>
    </xf>
    <xf numFmtId="0" fontId="7" fillId="5" borderId="4" xfId="5" applyFont="1" applyFill="1" applyBorder="1" applyAlignment="1">
      <alignment vertical="center" wrapText="1"/>
    </xf>
    <xf numFmtId="164" fontId="7" fillId="5" borderId="4" xfId="5" applyNumberFormat="1" applyFont="1" applyFill="1" applyBorder="1" applyAlignment="1">
      <alignment vertical="center" wrapText="1"/>
    </xf>
    <xf numFmtId="164" fontId="7" fillId="5" borderId="22" xfId="5" applyNumberFormat="1" applyFont="1" applyFill="1" applyBorder="1" applyAlignment="1">
      <alignment vertical="center" wrapText="1"/>
    </xf>
    <xf numFmtId="0" fontId="6" fillId="6" borderId="21" xfId="5" applyFont="1" applyFill="1" applyBorder="1" applyAlignment="1">
      <alignment horizontal="center" vertical="center" wrapText="1"/>
    </xf>
    <xf numFmtId="0" fontId="6" fillId="0" borderId="4" xfId="7" applyFont="1" applyFill="1" applyBorder="1" applyAlignment="1">
      <alignment vertical="center" wrapText="1"/>
    </xf>
    <xf numFmtId="165" fontId="6" fillId="0" borderId="4" xfId="7" applyNumberFormat="1" applyFont="1" applyFill="1" applyBorder="1" applyAlignment="1">
      <alignment horizontal="center" vertical="center" wrapText="1"/>
    </xf>
    <xf numFmtId="164" fontId="6" fillId="0" borderId="4" xfId="5" applyNumberFormat="1" applyFont="1" applyBorder="1" applyAlignment="1">
      <alignment horizontal="right" vertical="center" wrapText="1"/>
    </xf>
    <xf numFmtId="2" fontId="6" fillId="0" borderId="4" xfId="7" applyNumberFormat="1" applyFont="1" applyFill="1" applyBorder="1" applyAlignment="1">
      <alignment horizontal="center" vertical="center" wrapText="1"/>
    </xf>
    <xf numFmtId="164" fontId="6" fillId="0" borderId="22" xfId="8" applyNumberFormat="1" applyFont="1" applyBorder="1" applyAlignment="1">
      <alignment horizontal="right" vertical="center" wrapText="1"/>
    </xf>
    <xf numFmtId="44" fontId="6" fillId="2" borderId="0" xfId="2" applyFont="1" applyFill="1" applyAlignment="1">
      <alignment vertical="center" wrapText="1"/>
    </xf>
    <xf numFmtId="0" fontId="6" fillId="0" borderId="4" xfId="9" applyFont="1" applyFill="1" applyBorder="1" applyAlignment="1">
      <alignment vertical="center" wrapText="1"/>
    </xf>
    <xf numFmtId="0" fontId="6" fillId="2" borderId="0" xfId="5" applyNumberFormat="1" applyFont="1" applyFill="1" applyAlignment="1">
      <alignment vertical="center" wrapText="1"/>
    </xf>
    <xf numFmtId="0" fontId="6" fillId="0" borderId="21" xfId="5" applyFont="1" applyFill="1" applyBorder="1" applyAlignment="1">
      <alignment horizontal="center" vertical="center" wrapText="1"/>
    </xf>
    <xf numFmtId="0" fontId="7" fillId="7" borderId="4" xfId="0" applyFont="1" applyFill="1" applyBorder="1" applyAlignment="1">
      <alignment vertical="center" wrapText="1"/>
    </xf>
    <xf numFmtId="165" fontId="6" fillId="7" borderId="4" xfId="7" applyNumberFormat="1" applyFont="1" applyFill="1" applyBorder="1" applyAlignment="1">
      <alignment vertical="center" wrapText="1"/>
    </xf>
    <xf numFmtId="165" fontId="6" fillId="7" borderId="4" xfId="10" applyNumberFormat="1" applyFont="1" applyFill="1" applyBorder="1" applyAlignment="1">
      <alignment horizontal="center" vertical="center" wrapText="1"/>
    </xf>
    <xf numFmtId="2" fontId="6" fillId="7" borderId="4" xfId="7" applyNumberFormat="1" applyFont="1" applyFill="1" applyBorder="1" applyAlignment="1">
      <alignment horizontal="center" vertical="center" wrapText="1"/>
    </xf>
    <xf numFmtId="164" fontId="7" fillId="7" borderId="22" xfId="8" applyNumberFormat="1" applyFont="1" applyFill="1" applyBorder="1" applyAlignment="1">
      <alignment horizontal="right" vertical="center" wrapText="1"/>
    </xf>
    <xf numFmtId="0" fontId="11" fillId="7" borderId="24" xfId="5" applyFont="1" applyFill="1" applyBorder="1" applyAlignment="1">
      <alignment horizontal="center" vertical="center" wrapText="1"/>
    </xf>
    <xf numFmtId="0" fontId="6" fillId="7" borderId="4" xfId="7" applyFont="1" applyFill="1" applyBorder="1" applyAlignment="1">
      <alignment vertical="center"/>
    </xf>
    <xf numFmtId="165" fontId="6" fillId="0" borderId="4" xfId="9" applyNumberFormat="1" applyFont="1" applyFill="1" applyBorder="1" applyAlignment="1">
      <alignment vertical="center" wrapText="1"/>
    </xf>
    <xf numFmtId="165" fontId="6" fillId="0" borderId="4" xfId="10" applyNumberFormat="1" applyFont="1" applyBorder="1" applyAlignment="1">
      <alignment horizontal="center" vertical="center" wrapText="1"/>
    </xf>
    <xf numFmtId="44" fontId="6" fillId="0" borderId="4" xfId="2" applyFont="1" applyFill="1" applyBorder="1" applyAlignment="1">
      <alignment horizontal="center" vertical="center" wrapText="1"/>
    </xf>
    <xf numFmtId="164" fontId="6" fillId="0" borderId="22" xfId="8" applyNumberFormat="1" applyFont="1" applyFill="1" applyBorder="1" applyAlignment="1">
      <alignment horizontal="right" vertical="center" wrapText="1"/>
    </xf>
    <xf numFmtId="44" fontId="6" fillId="2" borderId="0" xfId="5" applyNumberFormat="1" applyFont="1" applyFill="1" applyAlignment="1">
      <alignment vertical="center" wrapText="1"/>
    </xf>
    <xf numFmtId="0" fontId="12" fillId="5" borderId="23" xfId="5" applyFont="1" applyFill="1" applyBorder="1" applyAlignment="1">
      <alignment horizontal="center" vertical="center" wrapText="1"/>
    </xf>
    <xf numFmtId="0" fontId="7" fillId="5" borderId="26" xfId="5" applyFont="1" applyFill="1" applyBorder="1" applyAlignment="1">
      <alignment vertical="center" wrapText="1"/>
    </xf>
    <xf numFmtId="164" fontId="6" fillId="5" borderId="26" xfId="5" applyNumberFormat="1" applyFont="1" applyFill="1" applyBorder="1" applyAlignment="1">
      <alignment vertical="center" wrapText="1"/>
    </xf>
    <xf numFmtId="165" fontId="6" fillId="5" borderId="26" xfId="5" applyNumberFormat="1" applyFont="1" applyFill="1" applyBorder="1" applyAlignment="1">
      <alignment horizontal="center" vertical="center" wrapText="1"/>
    </xf>
    <xf numFmtId="164" fontId="6" fillId="5" borderId="27" xfId="8" applyNumberFormat="1" applyFont="1" applyFill="1" applyBorder="1" applyAlignment="1">
      <alignment vertical="center" wrapText="1"/>
    </xf>
    <xf numFmtId="0" fontId="6" fillId="0" borderId="25" xfId="9" applyFont="1" applyFill="1" applyBorder="1" applyAlignment="1">
      <alignment vertical="center"/>
    </xf>
    <xf numFmtId="165" fontId="6" fillId="0" borderId="4" xfId="7" applyNumberFormat="1" applyFont="1" applyFill="1" applyBorder="1" applyAlignment="1">
      <alignment vertical="center" wrapText="1"/>
    </xf>
    <xf numFmtId="164" fontId="6" fillId="0" borderId="4" xfId="5" applyNumberFormat="1" applyFont="1" applyFill="1" applyBorder="1" applyAlignment="1">
      <alignment horizontal="right" vertical="center" wrapText="1"/>
    </xf>
    <xf numFmtId="2" fontId="6" fillId="0" borderId="4" xfId="9" applyNumberFormat="1" applyFont="1" applyFill="1" applyBorder="1" applyAlignment="1">
      <alignment horizontal="center" vertical="center" wrapText="1"/>
    </xf>
    <xf numFmtId="0" fontId="6" fillId="0" borderId="21" xfId="5" applyFont="1" applyBorder="1" applyAlignment="1">
      <alignment horizontal="center" vertical="center" wrapText="1"/>
    </xf>
    <xf numFmtId="0" fontId="12" fillId="8" borderId="23" xfId="5" applyFont="1" applyFill="1" applyBorder="1" applyAlignment="1">
      <alignment horizontal="center" vertical="center" wrapText="1"/>
    </xf>
    <xf numFmtId="0" fontId="7" fillId="8" borderId="26" xfId="5" applyFont="1" applyFill="1" applyBorder="1" applyAlignment="1">
      <alignment vertical="center" wrapText="1"/>
    </xf>
    <xf numFmtId="164" fontId="6" fillId="8" borderId="26" xfId="5" applyNumberFormat="1" applyFont="1" applyFill="1" applyBorder="1" applyAlignment="1">
      <alignment vertical="center" wrapText="1"/>
    </xf>
    <xf numFmtId="165" fontId="6" fillId="8" borderId="26" xfId="5" applyNumberFormat="1" applyFont="1" applyFill="1" applyBorder="1" applyAlignment="1">
      <alignment horizontal="center" vertical="center" wrapText="1"/>
    </xf>
    <xf numFmtId="164" fontId="6" fillId="8" borderId="27" xfId="8" applyNumberFormat="1" applyFont="1" applyFill="1" applyBorder="1" applyAlignment="1">
      <alignment vertical="center" wrapText="1"/>
    </xf>
    <xf numFmtId="0" fontId="6" fillId="2" borderId="26" xfId="9" applyFont="1" applyFill="1" applyBorder="1" applyAlignment="1">
      <alignment vertical="center" wrapText="1"/>
    </xf>
    <xf numFmtId="165" fontId="6" fillId="2" borderId="4" xfId="9" applyNumberFormat="1" applyFont="1" applyFill="1" applyBorder="1" applyAlignment="1">
      <alignment vertical="center" wrapText="1"/>
    </xf>
    <xf numFmtId="2" fontId="6" fillId="0" borderId="4" xfId="9" applyNumberFormat="1" applyFont="1" applyBorder="1" applyAlignment="1">
      <alignment horizontal="center" vertical="center" wrapText="1"/>
    </xf>
    <xf numFmtId="0" fontId="6" fillId="0" borderId="4" xfId="5" applyFont="1" applyBorder="1" applyAlignment="1">
      <alignment vertical="center"/>
    </xf>
    <xf numFmtId="0" fontId="10" fillId="9" borderId="22" xfId="10" applyFont="1" applyFill="1" applyBorder="1" applyAlignment="1">
      <alignment vertical="center" wrapText="1"/>
    </xf>
    <xf numFmtId="0" fontId="6" fillId="8" borderId="21" xfId="5" applyFont="1" applyFill="1" applyBorder="1" applyAlignment="1">
      <alignment horizontal="center" vertical="center" wrapText="1"/>
    </xf>
    <xf numFmtId="0" fontId="7" fillId="8" borderId="4" xfId="5" applyFont="1" applyFill="1" applyBorder="1" applyAlignment="1">
      <alignment vertical="center" wrapText="1"/>
    </xf>
    <xf numFmtId="164" fontId="6" fillId="8" borderId="4" xfId="5" applyNumberFormat="1" applyFont="1" applyFill="1" applyBorder="1" applyAlignment="1">
      <alignment vertical="center" wrapText="1"/>
    </xf>
    <xf numFmtId="165" fontId="6" fillId="8" borderId="4" xfId="5" applyNumberFormat="1" applyFont="1" applyFill="1" applyBorder="1" applyAlignment="1">
      <alignment vertical="center" wrapText="1"/>
    </xf>
    <xf numFmtId="164" fontId="6" fillId="8" borderId="22" xfId="8" applyNumberFormat="1" applyFont="1" applyFill="1" applyBorder="1" applyAlignment="1">
      <alignment vertical="center" wrapText="1"/>
    </xf>
    <xf numFmtId="0" fontId="6" fillId="0" borderId="28" xfId="5" applyFont="1" applyBorder="1" applyAlignment="1">
      <alignment vertical="center" wrapText="1"/>
    </xf>
    <xf numFmtId="164" fontId="6" fillId="0" borderId="29" xfId="5" applyNumberFormat="1" applyFont="1" applyBorder="1" applyAlignment="1">
      <alignment horizontal="right" vertical="center" wrapText="1"/>
    </xf>
    <xf numFmtId="0" fontId="6" fillId="2" borderId="25" xfId="5" applyFont="1" applyFill="1" applyBorder="1" applyAlignment="1">
      <alignment horizontal="right" vertical="center" wrapText="1"/>
    </xf>
    <xf numFmtId="164" fontId="6" fillId="7" borderId="30" xfId="8" applyNumberFormat="1" applyFont="1" applyFill="1" applyBorder="1" applyAlignment="1">
      <alignment horizontal="right" vertical="center" wrapText="1"/>
    </xf>
    <xf numFmtId="44" fontId="11" fillId="7" borderId="25" xfId="2" applyFont="1" applyFill="1" applyBorder="1" applyAlignment="1">
      <alignment horizontal="center" vertical="center" wrapText="1"/>
    </xf>
    <xf numFmtId="164" fontId="7" fillId="5" borderId="30" xfId="8" applyNumberFormat="1" applyFont="1" applyFill="1" applyBorder="1" applyAlignment="1">
      <alignment horizontal="right" vertical="center" wrapText="1"/>
    </xf>
    <xf numFmtId="43" fontId="6" fillId="0" borderId="0" xfId="1" applyFont="1" applyFill="1" applyBorder="1" applyAlignment="1">
      <alignment vertical="center" wrapText="1"/>
    </xf>
    <xf numFmtId="43" fontId="6" fillId="0" borderId="0" xfId="10" applyNumberFormat="1" applyFont="1" applyAlignment="1">
      <alignment vertical="center" wrapText="1"/>
    </xf>
    <xf numFmtId="0" fontId="6" fillId="2" borderId="21" xfId="5" applyFont="1" applyFill="1" applyBorder="1" applyAlignment="1">
      <alignment horizontal="center" vertical="center" wrapText="1"/>
    </xf>
    <xf numFmtId="167" fontId="7" fillId="7" borderId="22" xfId="11" applyNumberFormat="1" applyFont="1" applyFill="1" applyBorder="1" applyAlignment="1">
      <alignment vertical="center" wrapText="1"/>
    </xf>
    <xf numFmtId="42" fontId="11" fillId="7" borderId="31" xfId="3" applyFont="1" applyFill="1" applyBorder="1" applyAlignment="1">
      <alignment horizontal="center" vertical="center" wrapText="1"/>
    </xf>
    <xf numFmtId="164" fontId="7" fillId="5" borderId="22" xfId="8" applyNumberFormat="1" applyFont="1" applyFill="1" applyBorder="1" applyAlignment="1">
      <alignment horizontal="right" vertical="center" wrapText="1"/>
    </xf>
    <xf numFmtId="164" fontId="7" fillId="2" borderId="19" xfId="5" applyNumberFormat="1" applyFont="1" applyFill="1" applyBorder="1" applyAlignment="1">
      <alignment horizontal="center" vertical="center" wrapText="1"/>
    </xf>
    <xf numFmtId="164" fontId="7" fillId="2" borderId="20" xfId="5" applyNumberFormat="1" applyFont="1" applyFill="1" applyBorder="1" applyAlignment="1">
      <alignment horizontal="center" vertical="center" wrapText="1"/>
    </xf>
    <xf numFmtId="164" fontId="7" fillId="2" borderId="4" xfId="5" applyNumberFormat="1" applyFont="1" applyFill="1" applyBorder="1" applyAlignment="1">
      <alignment horizontal="center" vertical="center" wrapText="1"/>
    </xf>
    <xf numFmtId="164" fontId="7" fillId="2" borderId="22" xfId="5" applyNumberFormat="1" applyFont="1" applyFill="1" applyBorder="1" applyAlignment="1">
      <alignment horizontal="center" vertical="center" wrapText="1"/>
    </xf>
    <xf numFmtId="0" fontId="7" fillId="8" borderId="36" xfId="5" applyFont="1" applyFill="1" applyBorder="1" applyAlignment="1">
      <alignment horizontal="center" vertical="center" wrapText="1"/>
    </xf>
    <xf numFmtId="0" fontId="13" fillId="8" borderId="37" xfId="0" applyFont="1" applyFill="1" applyBorder="1" applyAlignment="1">
      <alignment horizontal="justify" vertical="center" wrapText="1"/>
    </xf>
    <xf numFmtId="0" fontId="7" fillId="8" borderId="37" xfId="12" applyFont="1" applyFill="1" applyBorder="1" applyAlignment="1">
      <alignment horizontal="center" vertical="center" wrapText="1"/>
    </xf>
    <xf numFmtId="164" fontId="7" fillId="8" borderId="37" xfId="5" applyNumberFormat="1" applyFont="1" applyFill="1" applyBorder="1" applyAlignment="1">
      <alignment vertical="center" wrapText="1"/>
    </xf>
    <xf numFmtId="2" fontId="7" fillId="8" borderId="37" xfId="5" applyNumberFormat="1" applyFont="1" applyFill="1" applyBorder="1" applyAlignment="1">
      <alignment horizontal="center" vertical="center" wrapText="1"/>
    </xf>
    <xf numFmtId="164" fontId="7" fillId="8" borderId="38" xfId="8" applyNumberFormat="1" applyFont="1" applyFill="1" applyBorder="1" applyAlignment="1">
      <alignment vertical="center" wrapText="1"/>
    </xf>
    <xf numFmtId="0" fontId="6" fillId="0" borderId="33" xfId="5" applyFont="1" applyFill="1" applyBorder="1" applyAlignment="1">
      <alignment horizontal="center" vertical="center" wrapText="1"/>
    </xf>
    <xf numFmtId="0" fontId="14" fillId="0" borderId="34" xfId="0" applyFont="1" applyBorder="1" applyAlignment="1">
      <alignment horizontal="justify" vertical="center" wrapText="1"/>
    </xf>
    <xf numFmtId="0" fontId="6" fillId="0" borderId="34" xfId="12" applyFont="1" applyBorder="1" applyAlignment="1">
      <alignment horizontal="center" vertical="center" wrapText="1"/>
    </xf>
    <xf numFmtId="164" fontId="6" fillId="0" borderId="34" xfId="5" applyNumberFormat="1" applyFont="1" applyFill="1" applyBorder="1" applyAlignment="1">
      <alignment vertical="center" wrapText="1"/>
    </xf>
    <xf numFmtId="2" fontId="6" fillId="0" borderId="34" xfId="5" applyNumberFormat="1" applyFont="1" applyFill="1" applyBorder="1" applyAlignment="1">
      <alignment horizontal="center" vertical="center" wrapText="1"/>
    </xf>
    <xf numFmtId="164" fontId="15" fillId="0" borderId="22" xfId="8" applyNumberFormat="1" applyFont="1" applyBorder="1" applyAlignment="1">
      <alignment horizontal="right" vertical="center" wrapText="1"/>
    </xf>
    <xf numFmtId="0" fontId="6" fillId="0" borderId="39" xfId="5" applyFont="1" applyFill="1" applyBorder="1" applyAlignment="1">
      <alignment horizontal="center" vertical="center" wrapText="1"/>
    </xf>
    <xf numFmtId="8" fontId="14" fillId="0" borderId="13" xfId="0" applyNumberFormat="1" applyFont="1" applyBorder="1" applyAlignment="1">
      <alignment horizontal="justify" vertical="center" wrapText="1"/>
    </xf>
    <xf numFmtId="0" fontId="6" fillId="0" borderId="13" xfId="12" applyFont="1" applyBorder="1" applyAlignment="1">
      <alignment horizontal="center" vertical="center" wrapText="1"/>
    </xf>
    <xf numFmtId="164" fontId="6" fillId="0" borderId="13" xfId="5" applyNumberFormat="1" applyFont="1" applyFill="1" applyBorder="1" applyAlignment="1">
      <alignment vertical="center" wrapText="1"/>
    </xf>
    <xf numFmtId="2" fontId="6" fillId="0" borderId="13" xfId="5" applyNumberFormat="1" applyFont="1" applyFill="1" applyBorder="1" applyAlignment="1">
      <alignment horizontal="center" vertical="center" wrapText="1"/>
    </xf>
    <xf numFmtId="2" fontId="15" fillId="0" borderId="13" xfId="5" applyNumberFormat="1" applyFont="1" applyFill="1" applyBorder="1" applyAlignment="1">
      <alignment horizontal="center" vertical="center" wrapText="1"/>
    </xf>
    <xf numFmtId="0" fontId="6" fillId="0" borderId="18" xfId="5" applyFont="1" applyFill="1" applyBorder="1" applyAlignment="1">
      <alignment horizontal="center" vertical="center" wrapText="1"/>
    </xf>
    <xf numFmtId="0" fontId="14" fillId="0" borderId="19" xfId="0" applyFont="1" applyBorder="1" applyAlignment="1">
      <alignment horizontal="justify" vertical="center" wrapText="1"/>
    </xf>
    <xf numFmtId="0" fontId="6" fillId="0" borderId="19" xfId="12" applyFont="1" applyBorder="1" applyAlignment="1">
      <alignment horizontal="center" vertical="center" wrapText="1"/>
    </xf>
    <xf numFmtId="164" fontId="6" fillId="0" borderId="19" xfId="5" applyNumberFormat="1" applyFont="1" applyFill="1" applyBorder="1" applyAlignment="1">
      <alignment vertical="center" wrapText="1"/>
    </xf>
    <xf numFmtId="2" fontId="6" fillId="0" borderId="19" xfId="13" applyNumberFormat="1" applyFont="1" applyBorder="1" applyAlignment="1">
      <alignment horizontal="center" vertical="center" wrapText="1"/>
    </xf>
    <xf numFmtId="0" fontId="14" fillId="0" borderId="4" xfId="0" applyFont="1" applyBorder="1" applyAlignment="1">
      <alignment horizontal="justify" vertical="center" wrapText="1"/>
    </xf>
    <xf numFmtId="0" fontId="14" fillId="0" borderId="4" xfId="0" applyFont="1" applyBorder="1" applyAlignment="1">
      <alignment horizontal="center" vertical="center" wrapText="1"/>
    </xf>
    <xf numFmtId="164" fontId="6" fillId="0" borderId="4" xfId="5" applyNumberFormat="1" applyFont="1" applyFill="1" applyBorder="1" applyAlignment="1">
      <alignment vertical="center" wrapText="1"/>
    </xf>
    <xf numFmtId="2" fontId="6" fillId="0" borderId="4" xfId="13" applyNumberFormat="1" applyFont="1" applyBorder="1" applyAlignment="1">
      <alignment horizontal="center" vertical="center" wrapText="1"/>
    </xf>
    <xf numFmtId="0" fontId="15" fillId="0" borderId="4" xfId="12" applyFont="1" applyBorder="1" applyAlignment="1">
      <alignment horizontal="center" vertical="center" wrapText="1"/>
    </xf>
    <xf numFmtId="0" fontId="6" fillId="7" borderId="40" xfId="7" applyFont="1" applyFill="1" applyBorder="1" applyAlignment="1">
      <alignment horizontal="center" vertical="center" wrapText="1"/>
    </xf>
    <xf numFmtId="0" fontId="6" fillId="7" borderId="41" xfId="0" applyFont="1" applyFill="1" applyBorder="1" applyAlignment="1">
      <alignment horizontal="justify" vertical="center" wrapText="1"/>
    </xf>
    <xf numFmtId="0" fontId="6" fillId="7" borderId="41" xfId="0" applyFont="1" applyFill="1" applyBorder="1" applyAlignment="1">
      <alignment horizontal="center" vertical="center" wrapText="1"/>
    </xf>
    <xf numFmtId="169" fontId="15" fillId="7" borderId="41" xfId="14" applyNumberFormat="1" applyFont="1" applyFill="1" applyBorder="1" applyAlignment="1">
      <alignment vertical="center"/>
    </xf>
    <xf numFmtId="2" fontId="6" fillId="7" borderId="41" xfId="13" applyNumberFormat="1" applyFont="1" applyFill="1" applyBorder="1" applyAlignment="1">
      <alignment horizontal="center" vertical="center" wrapText="1"/>
    </xf>
    <xf numFmtId="164" fontId="15" fillId="7" borderId="42" xfId="8" applyNumberFormat="1" applyFont="1" applyFill="1" applyBorder="1" applyAlignment="1">
      <alignment horizontal="right" vertical="center" wrapText="1"/>
    </xf>
    <xf numFmtId="0" fontId="11" fillId="7" borderId="25" xfId="5" applyFont="1" applyFill="1" applyBorder="1" applyAlignment="1">
      <alignment horizontal="center" vertical="center" wrapText="1"/>
    </xf>
    <xf numFmtId="0" fontId="6" fillId="5" borderId="18" xfId="5" applyFont="1" applyFill="1" applyBorder="1" applyAlignment="1">
      <alignment vertical="center" wrapText="1"/>
    </xf>
    <xf numFmtId="164" fontId="7" fillId="5" borderId="20" xfId="15" applyNumberFormat="1" applyFont="1" applyFill="1" applyBorder="1" applyAlignment="1">
      <alignment vertical="center" wrapText="1"/>
    </xf>
    <xf numFmtId="0" fontId="6" fillId="5" borderId="21" xfId="5" applyFont="1" applyFill="1" applyBorder="1" applyAlignment="1">
      <alignment vertical="center" wrapText="1"/>
    </xf>
    <xf numFmtId="164" fontId="7" fillId="5" borderId="22" xfId="15" applyNumberFormat="1" applyFont="1" applyFill="1" applyBorder="1" applyAlignment="1">
      <alignment vertical="center" wrapText="1"/>
    </xf>
    <xf numFmtId="42" fontId="6" fillId="2" borderId="0" xfId="3" applyFont="1" applyFill="1" applyAlignment="1">
      <alignment vertical="center" wrapText="1"/>
    </xf>
    <xf numFmtId="164" fontId="7" fillId="5" borderId="22" xfId="16" applyNumberFormat="1" applyFont="1" applyFill="1" applyBorder="1" applyAlignment="1">
      <alignment vertical="center" wrapText="1"/>
    </xf>
    <xf numFmtId="0" fontId="6" fillId="0" borderId="0" xfId="5" applyFont="1" applyFill="1" applyAlignment="1">
      <alignment horizontal="right" vertical="center" wrapText="1"/>
    </xf>
    <xf numFmtId="0" fontId="6" fillId="5" borderId="44" xfId="5" applyFont="1" applyFill="1" applyBorder="1" applyAlignment="1">
      <alignment vertical="center" wrapText="1"/>
    </xf>
    <xf numFmtId="164" fontId="7" fillId="5" borderId="48" xfId="15" applyNumberFormat="1" applyFont="1" applyFill="1" applyBorder="1" applyAlignment="1">
      <alignment vertical="center" wrapText="1"/>
    </xf>
    <xf numFmtId="42" fontId="6" fillId="2" borderId="0" xfId="3" applyFont="1" applyFill="1" applyAlignment="1">
      <alignment horizontal="center" vertical="center" wrapText="1"/>
    </xf>
    <xf numFmtId="41" fontId="7" fillId="2" borderId="0" xfId="5" applyNumberFormat="1" applyFont="1" applyFill="1" applyAlignment="1">
      <alignment vertical="center" wrapText="1"/>
    </xf>
    <xf numFmtId="171" fontId="6" fillId="2" borderId="0" xfId="4" applyNumberFormat="1" applyFont="1" applyFill="1" applyAlignment="1">
      <alignment vertical="center" wrapText="1"/>
    </xf>
    <xf numFmtId="164" fontId="6" fillId="2" borderId="0" xfId="5" applyNumberFormat="1" applyFont="1" applyFill="1" applyAlignment="1">
      <alignment vertical="center" wrapText="1"/>
    </xf>
    <xf numFmtId="0" fontId="6" fillId="2" borderId="0" xfId="7" applyFont="1" applyFill="1" applyBorder="1" applyAlignment="1">
      <alignment horizontal="left" vertical="center" wrapText="1"/>
    </xf>
    <xf numFmtId="0" fontId="6" fillId="0" borderId="0" xfId="7" applyNumberFormat="1" applyFont="1" applyFill="1" applyBorder="1" applyAlignment="1">
      <alignment horizontal="center" vertical="center" wrapText="1"/>
    </xf>
    <xf numFmtId="0" fontId="6" fillId="0" borderId="0" xfId="7" applyNumberFormat="1" applyFont="1" applyFill="1" applyBorder="1" applyAlignment="1">
      <alignment horizontal="justify" vertical="center" wrapText="1"/>
    </xf>
    <xf numFmtId="0" fontId="6" fillId="0" borderId="0" xfId="7" applyNumberFormat="1" applyFont="1" applyFill="1" applyBorder="1" applyAlignment="1">
      <alignment vertical="center" wrapText="1"/>
    </xf>
    <xf numFmtId="0" fontId="6" fillId="2" borderId="29" xfId="18" applyFont="1" applyFill="1" applyBorder="1" applyAlignment="1">
      <alignment vertical="center"/>
    </xf>
    <xf numFmtId="0" fontId="6" fillId="0" borderId="29" xfId="7" applyNumberFormat="1" applyFont="1" applyFill="1" applyBorder="1" applyAlignment="1">
      <alignment horizontal="center" vertical="center" wrapText="1"/>
    </xf>
    <xf numFmtId="0" fontId="6" fillId="0" borderId="29" xfId="7" applyNumberFormat="1" applyFont="1" applyFill="1" applyBorder="1" applyAlignment="1">
      <alignment horizontal="justify" vertical="center" wrapText="1"/>
    </xf>
    <xf numFmtId="0" fontId="6" fillId="0" borderId="29" xfId="7" applyNumberFormat="1" applyFont="1" applyFill="1" applyBorder="1" applyAlignment="1">
      <alignment vertical="center" wrapText="1"/>
    </xf>
    <xf numFmtId="0" fontId="6" fillId="2" borderId="0" xfId="18" applyFont="1" applyFill="1" applyAlignment="1">
      <alignment horizontal="left" vertical="center"/>
    </xf>
    <xf numFmtId="0" fontId="6" fillId="2" borderId="0" xfId="5" applyFont="1" applyFill="1" applyAlignment="1">
      <alignment horizontal="center" vertical="center" wrapText="1"/>
    </xf>
    <xf numFmtId="164" fontId="6" fillId="2" borderId="0" xfId="5" applyNumberFormat="1" applyFont="1" applyFill="1" applyAlignment="1">
      <alignment horizontal="justify" vertical="center" wrapText="1"/>
    </xf>
    <xf numFmtId="164" fontId="7" fillId="7" borderId="22" xfId="15" applyNumberFormat="1" applyFont="1" applyFill="1" applyBorder="1" applyAlignment="1">
      <alignment vertical="center" wrapText="1"/>
    </xf>
    <xf numFmtId="0" fontId="6" fillId="7" borderId="4" xfId="9" applyFont="1" applyFill="1" applyBorder="1" applyAlignment="1">
      <alignment vertical="center"/>
    </xf>
    <xf numFmtId="0" fontId="6" fillId="2" borderId="11" xfId="5" applyFont="1" applyFill="1" applyBorder="1" applyAlignment="1">
      <alignment horizontal="center" vertical="center" wrapText="1"/>
    </xf>
    <xf numFmtId="164" fontId="6" fillId="2" borderId="11" xfId="5" applyNumberFormat="1" applyFont="1" applyFill="1" applyBorder="1" applyAlignment="1">
      <alignment horizontal="center" vertical="center" wrapText="1"/>
    </xf>
    <xf numFmtId="164" fontId="6" fillId="2" borderId="3" xfId="5" applyNumberFormat="1" applyFont="1" applyFill="1" applyBorder="1" applyAlignment="1">
      <alignment horizontal="center" vertical="center" wrapText="1"/>
    </xf>
    <xf numFmtId="0" fontId="6" fillId="2" borderId="13" xfId="5" applyFont="1" applyFill="1" applyBorder="1" applyAlignment="1">
      <alignment horizontal="center" vertical="center" wrapText="1"/>
    </xf>
    <xf numFmtId="164" fontId="6" fillId="2" borderId="13" xfId="5" applyNumberFormat="1" applyFont="1" applyFill="1" applyBorder="1" applyAlignment="1">
      <alignment horizontal="center" vertical="center" wrapText="1"/>
    </xf>
    <xf numFmtId="164" fontId="6" fillId="2" borderId="14" xfId="5" applyNumberFormat="1" applyFont="1" applyFill="1" applyBorder="1" applyAlignment="1">
      <alignment horizontal="center" vertical="center" wrapText="1"/>
    </xf>
    <xf numFmtId="0" fontId="7" fillId="7" borderId="4" xfId="5" applyFont="1" applyFill="1" applyBorder="1" applyAlignment="1">
      <alignment horizontal="justify" vertical="center" wrapText="1"/>
    </xf>
    <xf numFmtId="9" fontId="7" fillId="7" borderId="4" xfId="5" applyNumberFormat="1" applyFont="1" applyFill="1" applyBorder="1" applyAlignment="1">
      <alignment horizontal="center" vertical="center" wrapText="1"/>
    </xf>
    <xf numFmtId="0" fontId="6" fillId="7" borderId="21" xfId="5" applyFont="1" applyFill="1" applyBorder="1" applyAlignment="1">
      <alignment vertical="center" wrapText="1"/>
    </xf>
    <xf numFmtId="0" fontId="6" fillId="5" borderId="44" xfId="5" applyFont="1" applyFill="1" applyBorder="1" applyAlignment="1">
      <alignment horizontal="center" vertical="center" wrapText="1"/>
    </xf>
    <xf numFmtId="164" fontId="7" fillId="5" borderId="48" xfId="8" applyNumberFormat="1" applyFont="1" applyFill="1" applyBorder="1" applyAlignment="1">
      <alignment horizontal="right" vertical="center" wrapText="1"/>
    </xf>
    <xf numFmtId="0" fontId="6" fillId="5" borderId="39" xfId="5" applyFont="1" applyFill="1" applyBorder="1" applyAlignment="1">
      <alignment vertical="center" wrapText="1"/>
    </xf>
    <xf numFmtId="164" fontId="7" fillId="5" borderId="30" xfId="15" applyNumberFormat="1" applyFont="1" applyFill="1" applyBorder="1" applyAlignment="1">
      <alignment vertical="center" wrapText="1"/>
    </xf>
    <xf numFmtId="0" fontId="6" fillId="0" borderId="40" xfId="5" applyFont="1" applyFill="1" applyBorder="1" applyAlignment="1">
      <alignment horizontal="center" vertical="center" wrapText="1"/>
    </xf>
    <xf numFmtId="0" fontId="6" fillId="0" borderId="41" xfId="5" applyFont="1" applyFill="1" applyBorder="1" applyAlignment="1">
      <alignment horizontal="left" vertical="center" wrapText="1"/>
    </xf>
    <xf numFmtId="9" fontId="7" fillId="0" borderId="41" xfId="5" applyNumberFormat="1" applyFont="1" applyFill="1" applyBorder="1" applyAlignment="1">
      <alignment horizontal="center" vertical="center" wrapText="1"/>
    </xf>
    <xf numFmtId="164" fontId="18" fillId="0" borderId="42" xfId="5" applyNumberFormat="1" applyFont="1" applyFill="1" applyBorder="1" applyAlignment="1">
      <alignment horizontal="right" vertical="center" wrapText="1"/>
    </xf>
    <xf numFmtId="0" fontId="14" fillId="10" borderId="21" xfId="0" applyFont="1" applyFill="1" applyBorder="1" applyAlignment="1">
      <alignment horizontal="justify" vertical="center" wrapText="1"/>
    </xf>
    <xf numFmtId="0" fontId="14" fillId="10" borderId="4" xfId="0" applyFont="1" applyFill="1" applyBorder="1" applyAlignment="1">
      <alignment horizontal="justify" vertical="center" wrapText="1"/>
    </xf>
    <xf numFmtId="0" fontId="14" fillId="10" borderId="22" xfId="0" applyFont="1" applyFill="1" applyBorder="1" applyAlignment="1">
      <alignment horizontal="justify" vertical="center" wrapText="1"/>
    </xf>
    <xf numFmtId="0" fontId="14" fillId="10" borderId="40" xfId="0" applyFont="1" applyFill="1" applyBorder="1" applyAlignment="1">
      <alignment horizontal="left" vertical="center" wrapText="1"/>
    </xf>
    <xf numFmtId="0" fontId="14" fillId="10" borderId="41" xfId="0" applyFont="1" applyFill="1" applyBorder="1" applyAlignment="1">
      <alignment horizontal="left" vertical="center" wrapText="1"/>
    </xf>
    <xf numFmtId="0" fontId="14" fillId="10" borderId="42" xfId="0" applyFont="1" applyFill="1" applyBorder="1" applyAlignment="1">
      <alignment horizontal="left" vertical="center" wrapText="1"/>
    </xf>
    <xf numFmtId="0" fontId="6" fillId="0" borderId="49" xfId="7" applyNumberFormat="1" applyFont="1" applyFill="1" applyBorder="1" applyAlignment="1">
      <alignment horizontal="center" vertical="center" wrapText="1"/>
    </xf>
    <xf numFmtId="0" fontId="7" fillId="5" borderId="4" xfId="5" applyFont="1" applyFill="1" applyBorder="1" applyAlignment="1">
      <alignment horizontal="left" vertical="center" wrapText="1"/>
    </xf>
    <xf numFmtId="0" fontId="7" fillId="5" borderId="43" xfId="5" applyFont="1" applyFill="1" applyBorder="1" applyAlignment="1">
      <alignment horizontal="left" vertical="center" wrapText="1"/>
    </xf>
    <xf numFmtId="0" fontId="7" fillId="5" borderId="26" xfId="5" applyFont="1" applyFill="1" applyBorder="1" applyAlignment="1">
      <alignment horizontal="left" vertical="center" wrapText="1"/>
    </xf>
    <xf numFmtId="0" fontId="7" fillId="5" borderId="25" xfId="5" applyFont="1" applyFill="1" applyBorder="1" applyAlignment="1">
      <alignment horizontal="left" vertical="center" wrapText="1"/>
    </xf>
    <xf numFmtId="0" fontId="7" fillId="5" borderId="45" xfId="5" applyFont="1" applyFill="1" applyBorder="1" applyAlignment="1">
      <alignment horizontal="left" vertical="center" wrapText="1"/>
    </xf>
    <xf numFmtId="0" fontId="7" fillId="5" borderId="46" xfId="5" applyFont="1" applyFill="1" applyBorder="1" applyAlignment="1">
      <alignment horizontal="left" vertical="center" wrapText="1"/>
    </xf>
    <xf numFmtId="0" fontId="7" fillId="5" borderId="47" xfId="5" applyFont="1" applyFill="1" applyBorder="1" applyAlignment="1">
      <alignment horizontal="left" vertical="center" wrapText="1"/>
    </xf>
    <xf numFmtId="0" fontId="16" fillId="2" borderId="36" xfId="17" applyFont="1" applyFill="1" applyBorder="1" applyAlignment="1">
      <alignment horizontal="left" vertical="center" wrapText="1"/>
    </xf>
    <xf numFmtId="0" fontId="16" fillId="2" borderId="37" xfId="17" applyFont="1" applyFill="1" applyBorder="1" applyAlignment="1">
      <alignment horizontal="left" vertical="center" wrapText="1"/>
    </xf>
    <xf numFmtId="0" fontId="16" fillId="2" borderId="38" xfId="17" applyFont="1" applyFill="1" applyBorder="1" applyAlignment="1">
      <alignment horizontal="left" vertical="center" wrapText="1"/>
    </xf>
    <xf numFmtId="0" fontId="14" fillId="10" borderId="18" xfId="0" applyFont="1" applyFill="1" applyBorder="1" applyAlignment="1">
      <alignment horizontal="justify" vertical="center" wrapText="1"/>
    </xf>
    <xf numFmtId="0" fontId="14" fillId="10" borderId="19" xfId="0" applyFont="1" applyFill="1" applyBorder="1" applyAlignment="1">
      <alignment horizontal="justify" vertical="center" wrapText="1"/>
    </xf>
    <xf numFmtId="0" fontId="14" fillId="10" borderId="20" xfId="0" applyFont="1" applyFill="1" applyBorder="1" applyAlignment="1">
      <alignment horizontal="justify" vertical="center" wrapText="1"/>
    </xf>
    <xf numFmtId="0" fontId="7" fillId="2" borderId="4" xfId="5" applyFont="1" applyFill="1" applyBorder="1" applyAlignment="1">
      <alignment horizontal="left" vertical="center" wrapText="1"/>
    </xf>
    <xf numFmtId="0" fontId="10" fillId="9" borderId="23" xfId="5" applyFont="1" applyFill="1" applyBorder="1" applyAlignment="1">
      <alignment horizontal="center" vertical="center" wrapText="1"/>
    </xf>
    <xf numFmtId="0" fontId="10" fillId="9" borderId="26" xfId="5" applyFont="1" applyFill="1" applyBorder="1" applyAlignment="1">
      <alignment horizontal="center" vertical="center" wrapText="1"/>
    </xf>
    <xf numFmtId="0" fontId="10" fillId="9" borderId="27" xfId="5" applyFont="1" applyFill="1" applyBorder="1" applyAlignment="1">
      <alignment horizontal="center" vertical="center" wrapText="1"/>
    </xf>
    <xf numFmtId="0" fontId="7" fillId="2" borderId="32" xfId="5" applyFont="1" applyFill="1" applyBorder="1" applyAlignment="1">
      <alignment horizontal="center" vertical="center" wrapText="1"/>
    </xf>
    <xf numFmtId="0" fontId="7" fillId="2" borderId="33" xfId="5" applyFont="1" applyFill="1" applyBorder="1" applyAlignment="1">
      <alignment horizontal="center" vertical="center" wrapText="1"/>
    </xf>
    <xf numFmtId="0" fontId="7" fillId="2" borderId="35"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7" fillId="2" borderId="34" xfId="5" applyFont="1" applyFill="1" applyBorder="1" applyAlignment="1">
      <alignment horizontal="center" vertical="center" wrapText="1"/>
    </xf>
    <xf numFmtId="0" fontId="7" fillId="2" borderId="16" xfId="5" applyFont="1" applyFill="1" applyBorder="1" applyAlignment="1">
      <alignment horizontal="center" vertical="center" wrapText="1"/>
    </xf>
    <xf numFmtId="168" fontId="7" fillId="2" borderId="11" xfId="5" applyNumberFormat="1" applyFont="1" applyFill="1" applyBorder="1" applyAlignment="1">
      <alignment horizontal="center" vertical="center" wrapText="1"/>
    </xf>
    <xf numFmtId="168" fontId="7" fillId="2" borderId="13" xfId="5" applyNumberFormat="1" applyFont="1" applyFill="1" applyBorder="1" applyAlignment="1">
      <alignment horizontal="center" vertical="center" wrapText="1"/>
    </xf>
    <xf numFmtId="0" fontId="10" fillId="9" borderId="21" xfId="10" applyFont="1" applyFill="1" applyBorder="1" applyAlignment="1">
      <alignment horizontal="left" vertical="center" wrapText="1"/>
    </xf>
    <xf numFmtId="0" fontId="10" fillId="9" borderId="4" xfId="10" applyFont="1" applyFill="1" applyBorder="1" applyAlignment="1">
      <alignment horizontal="left" vertical="center" wrapText="1"/>
    </xf>
    <xf numFmtId="0" fontId="7"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6" xfId="6" applyFont="1" applyBorder="1" applyAlignment="1">
      <alignment horizontal="center" vertical="center" wrapText="1"/>
    </xf>
    <xf numFmtId="0" fontId="7" fillId="2" borderId="7" xfId="6" applyFont="1" applyFill="1" applyBorder="1" applyAlignment="1">
      <alignment horizontal="center" vertical="center" wrapText="1"/>
    </xf>
    <xf numFmtId="0" fontId="7" fillId="2" borderId="8" xfId="6" applyFont="1" applyFill="1" applyBorder="1" applyAlignment="1">
      <alignment horizontal="center" vertical="center" wrapText="1"/>
    </xf>
    <xf numFmtId="0" fontId="7" fillId="2" borderId="9" xfId="6" applyFont="1" applyFill="1" applyBorder="1" applyAlignment="1">
      <alignment horizontal="center" vertical="center" wrapText="1"/>
    </xf>
    <xf numFmtId="0" fontId="7" fillId="2" borderId="5" xfId="6" applyFont="1" applyFill="1" applyBorder="1" applyAlignment="1">
      <alignment horizontal="center" vertical="center" wrapText="1"/>
    </xf>
    <xf numFmtId="0" fontId="7" fillId="2" borderId="0" xfId="6" applyFont="1" applyFill="1" applyAlignment="1">
      <alignment horizontal="center" vertical="center" wrapText="1"/>
    </xf>
    <xf numFmtId="0" fontId="7" fillId="2" borderId="6" xfId="6" applyFont="1" applyFill="1" applyBorder="1" applyAlignment="1">
      <alignment horizontal="center" vertical="center" wrapText="1"/>
    </xf>
    <xf numFmtId="0" fontId="7" fillId="2" borderId="0" xfId="5" applyFont="1" applyFill="1" applyBorder="1" applyAlignment="1">
      <alignment horizontal="center" vertical="center" wrapText="1"/>
    </xf>
    <xf numFmtId="0" fontId="7" fillId="2" borderId="6" xfId="5" applyFont="1" applyFill="1" applyBorder="1" applyAlignment="1">
      <alignment horizontal="center" vertical="center" wrapText="1"/>
    </xf>
    <xf numFmtId="0" fontId="7" fillId="2" borderId="1"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12" xfId="5" applyFont="1" applyFill="1" applyBorder="1" applyAlignment="1">
      <alignment horizontal="center" vertical="center" wrapText="1"/>
    </xf>
    <xf numFmtId="0" fontId="7" fillId="2" borderId="7" xfId="5" applyFont="1" applyFill="1" applyBorder="1" applyAlignment="1">
      <alignment horizontal="center" vertical="center" wrapText="1"/>
    </xf>
    <xf numFmtId="0" fontId="7" fillId="2" borderId="15" xfId="5" applyFont="1" applyFill="1" applyBorder="1" applyAlignment="1">
      <alignment horizontal="center" vertical="center" wrapText="1"/>
    </xf>
    <xf numFmtId="0" fontId="7" fillId="5" borderId="52" xfId="5" applyFont="1" applyFill="1" applyBorder="1" applyAlignment="1">
      <alignment horizontal="left" vertical="center" wrapText="1"/>
    </xf>
    <xf numFmtId="0" fontId="10" fillId="9" borderId="57" xfId="5" applyFont="1" applyFill="1" applyBorder="1" applyAlignment="1">
      <alignment horizontal="center" vertical="center" wrapText="1"/>
    </xf>
    <xf numFmtId="0" fontId="10" fillId="9" borderId="58" xfId="5" applyFont="1" applyFill="1" applyBorder="1" applyAlignment="1">
      <alignment horizontal="center" vertical="center" wrapText="1"/>
    </xf>
    <xf numFmtId="0" fontId="10" fillId="9" borderId="59" xfId="5" applyFont="1" applyFill="1" applyBorder="1" applyAlignment="1">
      <alignment horizontal="center" vertical="center" wrapText="1"/>
    </xf>
    <xf numFmtId="0" fontId="7" fillId="2" borderId="21" xfId="5" applyFont="1" applyFill="1" applyBorder="1" applyAlignment="1">
      <alignment horizontal="center" vertical="center" wrapText="1"/>
    </xf>
    <xf numFmtId="0" fontId="7" fillId="2" borderId="4" xfId="5" applyFont="1" applyFill="1" applyBorder="1" applyAlignment="1">
      <alignment horizontal="center" vertical="center" wrapText="1"/>
    </xf>
    <xf numFmtId="0" fontId="7" fillId="2" borderId="50" xfId="5" applyFont="1" applyFill="1" applyBorder="1" applyAlignment="1">
      <alignment horizontal="center" vertical="center" wrapText="1"/>
    </xf>
    <xf numFmtId="0" fontId="7" fillId="2" borderId="51" xfId="5" applyFont="1" applyFill="1" applyBorder="1" applyAlignment="1">
      <alignment horizontal="center" vertical="center" wrapText="1"/>
    </xf>
    <xf numFmtId="0" fontId="7" fillId="2" borderId="53" xfId="5" applyFont="1" applyFill="1" applyBorder="1" applyAlignment="1">
      <alignment horizontal="center" vertical="center" wrapText="1"/>
    </xf>
    <xf numFmtId="0" fontId="7" fillId="2" borderId="28" xfId="5" applyFont="1" applyFill="1" applyBorder="1" applyAlignment="1">
      <alignment horizontal="center" vertical="center" wrapText="1"/>
    </xf>
    <xf numFmtId="0" fontId="7" fillId="2" borderId="55" xfId="5" applyFont="1" applyFill="1" applyBorder="1" applyAlignment="1">
      <alignment horizontal="center" vertical="center" wrapText="1"/>
    </xf>
    <xf numFmtId="168" fontId="7" fillId="2" borderId="52" xfId="5" applyNumberFormat="1" applyFont="1" applyFill="1" applyBorder="1" applyAlignment="1">
      <alignment horizontal="center" vertical="center" wrapText="1"/>
    </xf>
    <xf numFmtId="168" fontId="7" fillId="2" borderId="34" xfId="5" applyNumberFormat="1" applyFont="1" applyFill="1" applyBorder="1" applyAlignment="1">
      <alignment horizontal="center" vertical="center" wrapText="1"/>
    </xf>
    <xf numFmtId="164" fontId="7" fillId="2" borderId="48" xfId="5" applyNumberFormat="1" applyFont="1" applyFill="1" applyBorder="1" applyAlignment="1">
      <alignment horizontal="center" vertical="center" wrapText="1"/>
    </xf>
    <xf numFmtId="164" fontId="7" fillId="2" borderId="54" xfId="5" applyNumberFormat="1" applyFont="1" applyFill="1" applyBorder="1" applyAlignment="1">
      <alignment horizontal="center" vertical="center" wrapText="1"/>
    </xf>
    <xf numFmtId="164" fontId="7" fillId="2" borderId="30" xfId="5" applyNumberFormat="1" applyFont="1" applyFill="1" applyBorder="1" applyAlignment="1">
      <alignment horizontal="center" vertical="center" wrapText="1"/>
    </xf>
    <xf numFmtId="0" fontId="6" fillId="2" borderId="50" xfId="5" applyFont="1" applyFill="1" applyBorder="1" applyAlignment="1">
      <alignment horizontal="center" vertical="center" wrapText="1"/>
    </xf>
    <xf numFmtId="0" fontId="6" fillId="2" borderId="51"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15" xfId="5" applyFont="1" applyFill="1" applyBorder="1" applyAlignment="1">
      <alignment horizontal="center" vertical="center" wrapText="1"/>
    </xf>
    <xf numFmtId="0" fontId="7" fillId="5" borderId="13" xfId="5" applyFont="1" applyFill="1" applyBorder="1" applyAlignment="1">
      <alignment horizontal="left" vertical="center" wrapText="1"/>
    </xf>
    <xf numFmtId="0" fontId="7" fillId="7" borderId="43" xfId="5" applyFont="1" applyFill="1" applyBorder="1" applyAlignment="1">
      <alignment horizontal="left" vertical="center" wrapText="1"/>
    </xf>
    <xf numFmtId="0" fontId="7" fillId="7" borderId="26" xfId="5" applyFont="1" applyFill="1" applyBorder="1" applyAlignment="1">
      <alignment horizontal="left" vertical="center" wrapText="1"/>
    </xf>
    <xf numFmtId="0" fontId="7" fillId="7" borderId="25" xfId="5" applyFont="1" applyFill="1" applyBorder="1" applyAlignment="1">
      <alignment horizontal="left" vertical="center" wrapText="1"/>
    </xf>
    <xf numFmtId="0" fontId="6" fillId="2" borderId="1" xfId="5" applyFont="1" applyFill="1" applyBorder="1" applyAlignment="1">
      <alignment horizontal="center" vertical="center" wrapText="1"/>
    </xf>
    <xf numFmtId="0" fontId="6" fillId="2" borderId="10"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12" xfId="5" applyFont="1" applyFill="1" applyBorder="1" applyAlignment="1">
      <alignment horizontal="center" vertical="center" wrapText="1"/>
    </xf>
    <xf numFmtId="0" fontId="6" fillId="2" borderId="7" xfId="5" applyFont="1" applyFill="1" applyBorder="1" applyAlignment="1">
      <alignment horizontal="center" vertical="center" wrapText="1"/>
    </xf>
  </cellXfs>
  <cellStyles count="19">
    <cellStyle name="Millares" xfId="1" builtinId="3"/>
    <cellStyle name="Millares 2 2 2 2" xfId="8" xr:uid="{C383C475-2C02-42A4-A7A1-F08C237B24C3}"/>
    <cellStyle name="Moneda" xfId="2" builtinId="4"/>
    <cellStyle name="Moneda [0]" xfId="3" builtinId="7"/>
    <cellStyle name="Moneda [0] 2" xfId="14" xr:uid="{8D59657F-4C65-4FB4-A90A-398ABE1BA7B3}"/>
    <cellStyle name="Moneda 3 2" xfId="15" xr:uid="{089B478D-E2C9-4970-B5B2-36FBB5FB4795}"/>
    <cellStyle name="Moneda 3 4" xfId="16" xr:uid="{4EAD30F5-FE76-4E73-A90B-BA35461290B5}"/>
    <cellStyle name="Normal" xfId="0" builtinId="0"/>
    <cellStyle name="Normal 10 3" xfId="17" xr:uid="{C04DFBBF-59FB-44BC-9486-2E1809759AB9}"/>
    <cellStyle name="Normal 2 3" xfId="6" xr:uid="{49BD318F-C1B6-46AB-AF82-A133ED661858}"/>
    <cellStyle name="Normal 3 11 2" xfId="7" xr:uid="{CB95BE19-F1D2-47E4-BD9D-AD905B90472D}"/>
    <cellStyle name="Normal 3 2" xfId="5" xr:uid="{928B3F25-208D-4BB1-B686-BD4D394D7DF9}"/>
    <cellStyle name="Normal 3 2 2" xfId="10" xr:uid="{C39267FE-A531-4552-9469-7BFEEB7CCC4B}"/>
    <cellStyle name="Normal 3 2 3" xfId="13" xr:uid="{49F8A5A7-818A-4069-A3ED-057866C21326}"/>
    <cellStyle name="Normal 3 3" xfId="9" xr:uid="{AC07BECB-D15A-4F7A-B918-F15EA58E5E1F}"/>
    <cellStyle name="Normal 3 4 10" xfId="12" xr:uid="{3257F910-B1A9-47F5-897B-57A74F642663}"/>
    <cellStyle name="Normal_ESTABLECIMIENTO Y MANTENIMIENTO 2" xfId="18" xr:uid="{3F0702B0-C71C-4B71-858D-612A5C2999F2}"/>
    <cellStyle name="Porcentaje" xfId="4" builtinId="5"/>
    <cellStyle name="Porcentaje 2 2" xfId="11" xr:uid="{FFB650B7-35D1-40A0-AB08-9682B2B437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726CB-E68A-4AA7-B1B2-AB13F5BEEC41}">
  <dimension ref="A1:GM80"/>
  <sheetViews>
    <sheetView topLeftCell="A2" zoomScaleNormal="100" workbookViewId="0">
      <selection activeCell="B2" sqref="B2:G2"/>
    </sheetView>
  </sheetViews>
  <sheetFormatPr baseColWidth="10" defaultColWidth="12.42578125" defaultRowHeight="12.75" x14ac:dyDescent="0.25"/>
  <cols>
    <col min="1" max="1" width="1.85546875" style="9" customWidth="1"/>
    <col min="2" max="2" width="10.42578125" style="153" customWidth="1"/>
    <col min="3" max="3" width="51.42578125" style="153" customWidth="1"/>
    <col min="4" max="4" width="19" style="153" customWidth="1"/>
    <col min="5" max="5" width="15.85546875" style="154" customWidth="1"/>
    <col min="6" max="6" width="14.140625" style="9" customWidth="1"/>
    <col min="7" max="7" width="25" style="143" customWidth="1"/>
    <col min="8" max="8" width="23.140625" style="9" customWidth="1"/>
    <col min="9" max="9" width="10.85546875" style="9" customWidth="1"/>
    <col min="10" max="195" width="11.42578125" style="9" customWidth="1"/>
    <col min="196" max="16384" width="12.42578125" style="9"/>
  </cols>
  <sheetData>
    <row r="1" spans="2:195" ht="11.25" customHeight="1" x14ac:dyDescent="0.25">
      <c r="B1" s="3"/>
      <c r="C1" s="4"/>
      <c r="D1" s="4"/>
      <c r="E1" s="5"/>
      <c r="F1" s="6"/>
      <c r="G1" s="7"/>
      <c r="H1" s="8"/>
    </row>
    <row r="2" spans="2:195" ht="60" customHeight="1" x14ac:dyDescent="0.25">
      <c r="B2" s="208" t="s">
        <v>0</v>
      </c>
      <c r="C2" s="209"/>
      <c r="D2" s="209"/>
      <c r="E2" s="209"/>
      <c r="F2" s="209"/>
      <c r="G2" s="210"/>
      <c r="J2" s="10"/>
      <c r="K2" s="10"/>
    </row>
    <row r="3" spans="2:195" ht="13.5" thickBot="1" x14ac:dyDescent="0.3">
      <c r="B3" s="211"/>
      <c r="C3" s="212"/>
      <c r="D3" s="212"/>
      <c r="E3" s="212"/>
      <c r="F3" s="212"/>
      <c r="G3" s="213"/>
      <c r="J3" s="10"/>
      <c r="K3" s="10"/>
    </row>
    <row r="4" spans="2:195" ht="24.95" customHeight="1" thickBot="1" x14ac:dyDescent="0.3">
      <c r="B4" s="214" t="s">
        <v>1</v>
      </c>
      <c r="C4" s="215"/>
      <c r="D4" s="216"/>
      <c r="E4" s="11" t="s">
        <v>2</v>
      </c>
      <c r="F4" s="217" t="s">
        <v>3</v>
      </c>
      <c r="G4" s="218"/>
      <c r="J4" s="10"/>
      <c r="K4" s="10"/>
    </row>
    <row r="5" spans="2:195" s="16" customFormat="1" ht="14.25" customHeight="1" thickBot="1" x14ac:dyDescent="0.3">
      <c r="B5" s="12"/>
      <c r="C5" s="13"/>
      <c r="D5" s="13"/>
      <c r="E5" s="14"/>
      <c r="F5" s="13"/>
      <c r="G5" s="15"/>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row>
    <row r="6" spans="2:195" s="16" customFormat="1" ht="13.35" customHeight="1" x14ac:dyDescent="0.25">
      <c r="B6" s="219" t="s">
        <v>4</v>
      </c>
      <c r="C6" s="220"/>
      <c r="D6" s="17" t="s">
        <v>5</v>
      </c>
      <c r="E6" s="18"/>
      <c r="F6" s="17" t="s">
        <v>6</v>
      </c>
      <c r="G6" s="19" t="s">
        <v>7</v>
      </c>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row>
    <row r="7" spans="2:195" s="16" customFormat="1" ht="14.45" customHeight="1" x14ac:dyDescent="0.25">
      <c r="B7" s="221"/>
      <c r="C7" s="222"/>
      <c r="D7" s="20" t="s">
        <v>8</v>
      </c>
      <c r="E7" s="21"/>
      <c r="F7" s="20" t="s">
        <v>9</v>
      </c>
      <c r="G7" s="22" t="s">
        <v>10</v>
      </c>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row>
    <row r="8" spans="2:195" s="16" customFormat="1" ht="15" customHeight="1" thickBot="1" x14ac:dyDescent="0.3">
      <c r="B8" s="223"/>
      <c r="C8" s="224"/>
      <c r="D8" s="23" t="s">
        <v>11</v>
      </c>
      <c r="E8" s="24" t="s">
        <v>12</v>
      </c>
      <c r="F8" s="23" t="s">
        <v>13</v>
      </c>
      <c r="G8" s="25" t="s">
        <v>14</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row>
    <row r="9" spans="2:195" s="16" customFormat="1" ht="18.75" customHeight="1" x14ac:dyDescent="0.25">
      <c r="B9" s="26" t="s">
        <v>15</v>
      </c>
      <c r="C9" s="27" t="s">
        <v>16</v>
      </c>
      <c r="D9" s="27"/>
      <c r="E9" s="27"/>
      <c r="F9" s="27"/>
      <c r="G9" s="28"/>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row>
    <row r="10" spans="2:195" s="16" customFormat="1" ht="18.75" customHeight="1" x14ac:dyDescent="0.25">
      <c r="B10" s="29"/>
      <c r="C10" s="30" t="s">
        <v>17</v>
      </c>
      <c r="D10" s="30"/>
      <c r="E10" s="31"/>
      <c r="F10" s="30"/>
      <c r="G10" s="32"/>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row>
    <row r="11" spans="2:195" s="16" customFormat="1" ht="18.75" customHeight="1" x14ac:dyDescent="0.25">
      <c r="B11" s="33">
        <v>1</v>
      </c>
      <c r="C11" s="34" t="s">
        <v>18</v>
      </c>
      <c r="D11" s="35">
        <v>7364000</v>
      </c>
      <c r="E11" s="36"/>
      <c r="F11" s="37">
        <v>4</v>
      </c>
      <c r="G11" s="38">
        <f>+D11*F11</f>
        <v>29456000</v>
      </c>
      <c r="H11" s="3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row>
    <row r="12" spans="2:195" s="16" customFormat="1" ht="18.75" customHeight="1" x14ac:dyDescent="0.25">
      <c r="B12" s="33">
        <v>2</v>
      </c>
      <c r="C12" s="40" t="s">
        <v>19</v>
      </c>
      <c r="D12" s="35">
        <v>5681000</v>
      </c>
      <c r="E12" s="36"/>
      <c r="F12" s="37">
        <v>8</v>
      </c>
      <c r="G12" s="38">
        <f t="shared" ref="G12:G16" si="0">+D12*F12</f>
        <v>45448000</v>
      </c>
      <c r="H12" s="3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row>
    <row r="13" spans="2:195" s="16" customFormat="1" ht="18.75" customHeight="1" x14ac:dyDescent="0.25">
      <c r="B13" s="33">
        <v>4</v>
      </c>
      <c r="C13" s="40" t="s">
        <v>20</v>
      </c>
      <c r="D13" s="35">
        <v>4103000</v>
      </c>
      <c r="E13" s="36"/>
      <c r="F13" s="37">
        <v>4</v>
      </c>
      <c r="G13" s="38">
        <f>+D13*F13</f>
        <v>16412000</v>
      </c>
      <c r="H13" s="39"/>
      <c r="I13" s="9"/>
      <c r="J13" s="41"/>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row>
    <row r="14" spans="2:195" s="16" customFormat="1" ht="18.75" customHeight="1" x14ac:dyDescent="0.25">
      <c r="B14" s="33">
        <v>5</v>
      </c>
      <c r="C14" s="40" t="s">
        <v>21</v>
      </c>
      <c r="D14" s="35">
        <v>4103000</v>
      </c>
      <c r="E14" s="36"/>
      <c r="F14" s="37">
        <v>4</v>
      </c>
      <c r="G14" s="38">
        <f t="shared" si="0"/>
        <v>16412000</v>
      </c>
      <c r="H14" s="3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row>
    <row r="15" spans="2:195" s="16" customFormat="1" ht="18.75" customHeight="1" x14ac:dyDescent="0.25">
      <c r="B15" s="33">
        <v>6</v>
      </c>
      <c r="C15" s="40" t="s">
        <v>22</v>
      </c>
      <c r="D15" s="35">
        <v>4103000</v>
      </c>
      <c r="E15" s="36"/>
      <c r="F15" s="37">
        <v>1</v>
      </c>
      <c r="G15" s="38">
        <f t="shared" si="0"/>
        <v>4103000</v>
      </c>
      <c r="H15" s="39"/>
      <c r="I15" s="9"/>
      <c r="J15" s="41"/>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row>
    <row r="16" spans="2:195" s="16" customFormat="1" ht="18.75" customHeight="1" thickBot="1" x14ac:dyDescent="0.3">
      <c r="B16" s="33">
        <v>7</v>
      </c>
      <c r="C16" s="40" t="s">
        <v>23</v>
      </c>
      <c r="D16" s="35">
        <v>4103000</v>
      </c>
      <c r="E16" s="36"/>
      <c r="F16" s="37">
        <v>4</v>
      </c>
      <c r="G16" s="38">
        <f t="shared" si="0"/>
        <v>16412000</v>
      </c>
      <c r="H16" s="39"/>
      <c r="I16" s="9"/>
      <c r="J16" s="41"/>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row>
    <row r="17" spans="2:195" s="16" customFormat="1" ht="30" customHeight="1" thickBot="1" x14ac:dyDescent="0.3">
      <c r="B17" s="42"/>
      <c r="C17" s="43" t="s">
        <v>24</v>
      </c>
      <c r="D17" s="44"/>
      <c r="E17" s="45"/>
      <c r="F17" s="46"/>
      <c r="G17" s="47">
        <v>35000000</v>
      </c>
      <c r="H17" s="48" t="s">
        <v>25</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row>
    <row r="18" spans="2:195" s="16" customFormat="1" ht="18.75" customHeight="1" x14ac:dyDescent="0.25">
      <c r="B18" s="33">
        <v>3</v>
      </c>
      <c r="C18" s="49" t="s">
        <v>26</v>
      </c>
      <c r="D18" s="50">
        <v>6417000</v>
      </c>
      <c r="E18" s="51"/>
      <c r="F18" s="52"/>
      <c r="G18" s="53"/>
      <c r="H18" s="9"/>
      <c r="I18" s="3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row>
    <row r="19" spans="2:195" s="16" customFormat="1" ht="18.75" customHeight="1" x14ac:dyDescent="0.25">
      <c r="B19" s="33">
        <v>8</v>
      </c>
      <c r="C19" s="49" t="s">
        <v>27</v>
      </c>
      <c r="D19" s="50">
        <v>6417000</v>
      </c>
      <c r="E19" s="51"/>
      <c r="F19" s="52"/>
      <c r="G19" s="53"/>
      <c r="H19" s="9"/>
      <c r="I19" s="3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row>
    <row r="20" spans="2:195" s="16" customFormat="1" ht="18.75" customHeight="1" x14ac:dyDescent="0.25">
      <c r="B20" s="33">
        <v>9</v>
      </c>
      <c r="C20" s="156" t="s">
        <v>28</v>
      </c>
      <c r="D20" s="50">
        <v>6417000</v>
      </c>
      <c r="E20" s="51"/>
      <c r="F20" s="52"/>
      <c r="G20" s="53"/>
      <c r="H20" s="54"/>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row>
    <row r="21" spans="2:195" s="16" customFormat="1" ht="18.75" customHeight="1" x14ac:dyDescent="0.25">
      <c r="B21" s="33">
        <v>10</v>
      </c>
      <c r="C21" s="49" t="s">
        <v>29</v>
      </c>
      <c r="D21" s="50">
        <v>6417000</v>
      </c>
      <c r="E21" s="51"/>
      <c r="F21" s="52"/>
      <c r="G21" s="53"/>
      <c r="H21" s="9"/>
      <c r="I21" s="3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row>
    <row r="22" spans="2:195" s="16" customFormat="1" ht="18.75" customHeight="1" x14ac:dyDescent="0.25">
      <c r="B22" s="33">
        <v>11</v>
      </c>
      <c r="C22" s="49" t="s">
        <v>30</v>
      </c>
      <c r="D22" s="50">
        <v>6417000</v>
      </c>
      <c r="E22" s="51"/>
      <c r="F22" s="52"/>
      <c r="G22" s="53"/>
      <c r="H22" s="9"/>
      <c r="I22" s="3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row>
    <row r="23" spans="2:195" s="16" customFormat="1" ht="18.75" customHeight="1" x14ac:dyDescent="0.25">
      <c r="B23" s="33">
        <v>12</v>
      </c>
      <c r="C23" s="49" t="s">
        <v>31</v>
      </c>
      <c r="D23" s="50">
        <v>6417000</v>
      </c>
      <c r="E23" s="51"/>
      <c r="F23" s="52"/>
      <c r="G23" s="53"/>
      <c r="I23" s="54"/>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row>
    <row r="24" spans="2:195" s="16" customFormat="1" ht="18.75" customHeight="1" x14ac:dyDescent="0.25">
      <c r="B24" s="33">
        <v>13</v>
      </c>
      <c r="C24" s="49" t="s">
        <v>32</v>
      </c>
      <c r="D24" s="50">
        <v>6417000</v>
      </c>
      <c r="E24" s="51"/>
      <c r="F24" s="52"/>
      <c r="G24" s="53"/>
      <c r="H24" s="9"/>
      <c r="I24" s="3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row>
    <row r="25" spans="2:195" s="16" customFormat="1" ht="18.75" customHeight="1" x14ac:dyDescent="0.25">
      <c r="B25" s="55"/>
      <c r="C25" s="56" t="s">
        <v>33</v>
      </c>
      <c r="D25" s="57"/>
      <c r="E25" s="57"/>
      <c r="F25" s="58"/>
      <c r="G25" s="5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row>
    <row r="26" spans="2:195" s="16" customFormat="1" ht="18.75" customHeight="1" x14ac:dyDescent="0.25">
      <c r="B26" s="33">
        <v>14</v>
      </c>
      <c r="C26" s="60" t="s">
        <v>34</v>
      </c>
      <c r="D26" s="61">
        <v>2209000</v>
      </c>
      <c r="E26" s="62"/>
      <c r="F26" s="63">
        <v>8</v>
      </c>
      <c r="G26" s="38">
        <f>+D26*F26</f>
        <v>17672000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row>
    <row r="27" spans="2:195" s="16" customFormat="1" ht="18.75" customHeight="1" x14ac:dyDescent="0.25">
      <c r="B27" s="33">
        <v>15</v>
      </c>
      <c r="C27" s="60" t="s">
        <v>35</v>
      </c>
      <c r="D27" s="61">
        <v>2525000</v>
      </c>
      <c r="E27" s="62"/>
      <c r="F27" s="63">
        <v>8</v>
      </c>
      <c r="G27" s="38">
        <f>+D27*F27</f>
        <v>20200000</v>
      </c>
      <c r="H27" s="3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row>
    <row r="28" spans="2:195" s="16" customFormat="1" hidden="1" x14ac:dyDescent="0.25">
      <c r="B28" s="64"/>
      <c r="C28" s="60"/>
      <c r="D28" s="61"/>
      <c r="E28" s="62"/>
      <c r="F28" s="63"/>
      <c r="G28" s="38"/>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row>
    <row r="29" spans="2:195" s="16" customFormat="1" hidden="1" x14ac:dyDescent="0.25">
      <c r="B29" s="64"/>
      <c r="C29" s="60"/>
      <c r="D29" s="61"/>
      <c r="E29" s="62"/>
      <c r="F29" s="63"/>
      <c r="G29" s="38"/>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row>
    <row r="30" spans="2:195" s="16" customFormat="1" hidden="1" x14ac:dyDescent="0.25">
      <c r="B30" s="65"/>
      <c r="C30" s="66" t="s">
        <v>36</v>
      </c>
      <c r="D30" s="67"/>
      <c r="E30" s="67"/>
      <c r="F30" s="68"/>
      <c r="G30" s="6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row>
    <row r="31" spans="2:195" s="16" customFormat="1" hidden="1" x14ac:dyDescent="0.25">
      <c r="B31" s="64"/>
      <c r="C31" s="70"/>
      <c r="D31" s="50"/>
      <c r="E31" s="71"/>
      <c r="F31" s="72"/>
      <c r="G31" s="38"/>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row>
    <row r="32" spans="2:195" s="16" customFormat="1" hidden="1" x14ac:dyDescent="0.25">
      <c r="B32" s="64"/>
      <c r="C32" s="73"/>
      <c r="D32" s="50"/>
      <c r="E32" s="36"/>
      <c r="F32" s="63"/>
      <c r="G32" s="38"/>
      <c r="H32" s="3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row>
    <row r="33" spans="2:195" s="16" customFormat="1" hidden="1" x14ac:dyDescent="0.25">
      <c r="B33" s="206" t="s">
        <v>37</v>
      </c>
      <c r="C33" s="207"/>
      <c r="D33" s="207"/>
      <c r="E33" s="207"/>
      <c r="F33" s="207"/>
      <c r="G33" s="74"/>
      <c r="H33" s="3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row>
    <row r="34" spans="2:195" s="16" customFormat="1" hidden="1" x14ac:dyDescent="0.25">
      <c r="B34" s="75"/>
      <c r="C34" s="76" t="s">
        <v>38</v>
      </c>
      <c r="D34" s="77"/>
      <c r="E34" s="77"/>
      <c r="F34" s="78"/>
      <c r="G34" s="79"/>
      <c r="H34" s="3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row>
    <row r="35" spans="2:195" s="16" customFormat="1" hidden="1" x14ac:dyDescent="0.25">
      <c r="B35" s="64"/>
      <c r="C35" s="80" t="s">
        <v>39</v>
      </c>
      <c r="D35" s="81"/>
      <c r="E35" s="81"/>
      <c r="F35" s="82"/>
      <c r="G35" s="83"/>
      <c r="H35" s="84"/>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row>
    <row r="36" spans="2:195" s="16" customFormat="1" ht="18.75" customHeight="1" thickBot="1" x14ac:dyDescent="0.3">
      <c r="B36" s="29"/>
      <c r="C36" s="181" t="s">
        <v>40</v>
      </c>
      <c r="D36" s="181"/>
      <c r="E36" s="181"/>
      <c r="F36" s="181"/>
      <c r="G36" s="85">
        <f>SUM(G11:G35)</f>
        <v>201115000</v>
      </c>
      <c r="H36" s="39"/>
      <c r="I36" s="86"/>
      <c r="J36" s="87"/>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row>
    <row r="37" spans="2:195" s="16" customFormat="1" ht="18.75" customHeight="1" thickBot="1" x14ac:dyDescent="0.3">
      <c r="B37" s="88"/>
      <c r="C37" s="194" t="s">
        <v>41</v>
      </c>
      <c r="D37" s="194"/>
      <c r="E37" s="194"/>
      <c r="F37" s="194"/>
      <c r="G37" s="89">
        <v>2.2999999999999998</v>
      </c>
      <c r="H37" s="90" t="s">
        <v>42</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row>
    <row r="38" spans="2:195" s="16" customFormat="1" ht="18.75" customHeight="1" x14ac:dyDescent="0.25">
      <c r="B38" s="29"/>
      <c r="C38" s="181" t="s">
        <v>43</v>
      </c>
      <c r="D38" s="181"/>
      <c r="E38" s="181"/>
      <c r="F38" s="181"/>
      <c r="G38" s="91">
        <f>+G36*G37</f>
        <v>462564499.99999994</v>
      </c>
      <c r="H38" s="3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row>
    <row r="39" spans="2:195" s="16" customFormat="1" ht="18.75" customHeight="1" thickBot="1" x14ac:dyDescent="0.3">
      <c r="B39" s="195" t="s">
        <v>44</v>
      </c>
      <c r="C39" s="196"/>
      <c r="D39" s="196"/>
      <c r="E39" s="196"/>
      <c r="F39" s="196"/>
      <c r="G39" s="197"/>
      <c r="H39" s="3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row>
    <row r="40" spans="2:195" s="16" customFormat="1" ht="15" customHeight="1" x14ac:dyDescent="0.25">
      <c r="B40" s="198"/>
      <c r="C40" s="201" t="s">
        <v>45</v>
      </c>
      <c r="D40" s="201" t="s">
        <v>46</v>
      </c>
      <c r="E40" s="92" t="s">
        <v>47</v>
      </c>
      <c r="F40" s="204" t="s">
        <v>48</v>
      </c>
      <c r="G40" s="93" t="s">
        <v>7</v>
      </c>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row>
    <row r="41" spans="2:195" s="16" customFormat="1" ht="15" customHeight="1" x14ac:dyDescent="0.25">
      <c r="B41" s="199"/>
      <c r="C41" s="202"/>
      <c r="D41" s="202"/>
      <c r="E41" s="94" t="s">
        <v>49</v>
      </c>
      <c r="F41" s="205"/>
      <c r="G41" s="95" t="s">
        <v>10</v>
      </c>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row>
    <row r="42" spans="2:195" s="16" customFormat="1" ht="15" customHeight="1" thickBot="1" x14ac:dyDescent="0.3">
      <c r="B42" s="200"/>
      <c r="C42" s="203"/>
      <c r="D42" s="203"/>
      <c r="E42" s="23" t="s">
        <v>50</v>
      </c>
      <c r="F42" s="23" t="s">
        <v>51</v>
      </c>
      <c r="G42" s="25" t="s">
        <v>52</v>
      </c>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row>
    <row r="43" spans="2:195" s="16" customFormat="1" ht="18.75" customHeight="1" thickBot="1" x14ac:dyDescent="0.3">
      <c r="B43" s="96"/>
      <c r="C43" s="97" t="s">
        <v>53</v>
      </c>
      <c r="D43" s="98"/>
      <c r="E43" s="99"/>
      <c r="F43" s="100"/>
      <c r="G43" s="101"/>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row>
    <row r="44" spans="2:195" s="16" customFormat="1" ht="18.75" customHeight="1" thickBot="1" x14ac:dyDescent="0.3">
      <c r="B44" s="102"/>
      <c r="C44" s="103" t="s">
        <v>54</v>
      </c>
      <c r="D44" s="104" t="s">
        <v>55</v>
      </c>
      <c r="E44" s="105">
        <v>235000</v>
      </c>
      <c r="F44" s="106">
        <v>24</v>
      </c>
      <c r="G44" s="107">
        <f>+E44*F44</f>
        <v>5640000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row>
    <row r="45" spans="2:195" s="16" customFormat="1" ht="18.75" customHeight="1" thickBot="1" x14ac:dyDescent="0.3">
      <c r="B45" s="96"/>
      <c r="C45" s="97" t="s">
        <v>56</v>
      </c>
      <c r="D45" s="98"/>
      <c r="E45" s="99"/>
      <c r="F45" s="100"/>
      <c r="G45" s="101"/>
      <c r="H45" s="54"/>
      <c r="I45" s="54"/>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row>
    <row r="46" spans="2:195" s="16" customFormat="1" ht="45" customHeight="1" x14ac:dyDescent="0.25">
      <c r="B46" s="108"/>
      <c r="C46" s="109" t="s">
        <v>57</v>
      </c>
      <c r="D46" s="110" t="s">
        <v>58</v>
      </c>
      <c r="E46" s="111">
        <v>6032000</v>
      </c>
      <c r="F46" s="112">
        <v>8</v>
      </c>
      <c r="G46" s="107">
        <f>+E46*F46</f>
        <v>48256000</v>
      </c>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row>
    <row r="47" spans="2:195" s="16" customFormat="1" ht="45" customHeight="1" x14ac:dyDescent="0.25">
      <c r="B47" s="108"/>
      <c r="C47" s="109" t="s">
        <v>59</v>
      </c>
      <c r="D47" s="110" t="s">
        <v>58</v>
      </c>
      <c r="E47" s="111">
        <v>736000</v>
      </c>
      <c r="F47" s="112">
        <v>1</v>
      </c>
      <c r="G47" s="107">
        <f t="shared" ref="G47:G54" si="1">+E47*F47</f>
        <v>736000</v>
      </c>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row>
    <row r="48" spans="2:195" s="16" customFormat="1" ht="27" customHeight="1" x14ac:dyDescent="0.25">
      <c r="B48" s="108"/>
      <c r="C48" s="109" t="s">
        <v>60</v>
      </c>
      <c r="D48" s="110" t="s">
        <v>58</v>
      </c>
      <c r="E48" s="111">
        <v>6733000</v>
      </c>
      <c r="F48" s="113">
        <v>8</v>
      </c>
      <c r="G48" s="107">
        <f t="shared" si="1"/>
        <v>53864000</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row>
    <row r="49" spans="1:195" s="16" customFormat="1" ht="29.45" customHeight="1" x14ac:dyDescent="0.25">
      <c r="B49" s="108"/>
      <c r="C49" s="109" t="s">
        <v>61</v>
      </c>
      <c r="D49" s="110" t="s">
        <v>58</v>
      </c>
      <c r="E49" s="111">
        <v>610000</v>
      </c>
      <c r="F49" s="112">
        <v>16</v>
      </c>
      <c r="G49" s="107">
        <f t="shared" si="1"/>
        <v>9760000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row>
    <row r="50" spans="1:195" s="16" customFormat="1" ht="30" customHeight="1" thickBot="1" x14ac:dyDescent="0.3">
      <c r="B50" s="102"/>
      <c r="C50" s="103" t="s">
        <v>62</v>
      </c>
      <c r="D50" s="104" t="s">
        <v>58</v>
      </c>
      <c r="E50" s="105">
        <v>1262000</v>
      </c>
      <c r="F50" s="106">
        <v>8</v>
      </c>
      <c r="G50" s="107">
        <f t="shared" si="1"/>
        <v>10096000</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row>
    <row r="51" spans="1:195" s="16" customFormat="1" ht="18.75" customHeight="1" thickBot="1" x14ac:dyDescent="0.3">
      <c r="B51" s="96"/>
      <c r="C51" s="97" t="s">
        <v>63</v>
      </c>
      <c r="D51" s="98"/>
      <c r="E51" s="99"/>
      <c r="F51" s="100"/>
      <c r="G51" s="101"/>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row>
    <row r="52" spans="1:195" s="16" customFormat="1" ht="27.6" customHeight="1" x14ac:dyDescent="0.25">
      <c r="B52" s="114"/>
      <c r="C52" s="115" t="s">
        <v>64</v>
      </c>
      <c r="D52" s="116" t="s">
        <v>58</v>
      </c>
      <c r="E52" s="117">
        <v>1473000</v>
      </c>
      <c r="F52" s="118">
        <v>12</v>
      </c>
      <c r="G52" s="107">
        <f t="shared" si="1"/>
        <v>17676000</v>
      </c>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row>
    <row r="53" spans="1:195" s="16" customFormat="1" ht="30.6" customHeight="1" x14ac:dyDescent="0.25">
      <c r="B53" s="42"/>
      <c r="C53" s="119" t="s">
        <v>65</v>
      </c>
      <c r="D53" s="120" t="s">
        <v>58</v>
      </c>
      <c r="E53" s="121">
        <v>505000</v>
      </c>
      <c r="F53" s="122">
        <v>8</v>
      </c>
      <c r="G53" s="107">
        <f t="shared" si="1"/>
        <v>4040000</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row>
    <row r="54" spans="1:195" s="16" customFormat="1" ht="27" customHeight="1" x14ac:dyDescent="0.25">
      <c r="B54" s="42"/>
      <c r="C54" s="119" t="s">
        <v>66</v>
      </c>
      <c r="D54" s="123" t="s">
        <v>58</v>
      </c>
      <c r="E54" s="121">
        <v>379000</v>
      </c>
      <c r="F54" s="122">
        <v>8</v>
      </c>
      <c r="G54" s="107">
        <f t="shared" si="1"/>
        <v>3032000</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row>
    <row r="55" spans="1:195" s="16" customFormat="1" ht="29.45" customHeight="1" thickBot="1" x14ac:dyDescent="0.3">
      <c r="B55" s="124"/>
      <c r="C55" s="125" t="s">
        <v>67</v>
      </c>
      <c r="D55" s="126" t="s">
        <v>58</v>
      </c>
      <c r="E55" s="127">
        <v>250000</v>
      </c>
      <c r="F55" s="128">
        <v>0</v>
      </c>
      <c r="G55" s="129">
        <f>+E55*F55</f>
        <v>0</v>
      </c>
      <c r="H55" s="130" t="s">
        <v>25</v>
      </c>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row>
    <row r="56" spans="1:195" s="16" customFormat="1" ht="19.5" customHeight="1" x14ac:dyDescent="0.25">
      <c r="B56" s="131"/>
      <c r="C56" s="181" t="s">
        <v>68</v>
      </c>
      <c r="D56" s="181"/>
      <c r="E56" s="181"/>
      <c r="F56" s="181"/>
      <c r="G56" s="132">
        <f>+SUM(G44:G55)</f>
        <v>153100000</v>
      </c>
      <c r="H56" s="39"/>
      <c r="I56" s="3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row>
    <row r="57" spans="1:195" s="16" customFormat="1" ht="19.5" customHeight="1" x14ac:dyDescent="0.25">
      <c r="B57" s="133"/>
      <c r="C57" s="182" t="s">
        <v>69</v>
      </c>
      <c r="D57" s="183"/>
      <c r="E57" s="183"/>
      <c r="F57" s="184"/>
      <c r="G57" s="134">
        <f>+G56+G38</f>
        <v>615664500</v>
      </c>
      <c r="H57" s="39"/>
      <c r="I57" s="135">
        <v>153100000</v>
      </c>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row>
    <row r="58" spans="1:195" s="16" customFormat="1" ht="19.5" customHeight="1" x14ac:dyDescent="0.25">
      <c r="B58" s="133"/>
      <c r="C58" s="182" t="s">
        <v>70</v>
      </c>
      <c r="D58" s="183"/>
      <c r="E58" s="183"/>
      <c r="F58" s="184"/>
      <c r="G58" s="134">
        <v>23685849.9999974</v>
      </c>
      <c r="H58" s="39"/>
      <c r="I58" s="135"/>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row>
    <row r="59" spans="1:195" s="16" customFormat="1" ht="19.5" customHeight="1" x14ac:dyDescent="0.25">
      <c r="B59" s="133"/>
      <c r="C59" s="182" t="s">
        <v>71</v>
      </c>
      <c r="D59" s="183"/>
      <c r="E59" s="183"/>
      <c r="F59" s="184"/>
      <c r="G59" s="136">
        <f>ROUND(+(G57+G58)*19%,0)</f>
        <v>121476567</v>
      </c>
      <c r="H59" s="39"/>
      <c r="I59" s="3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row>
    <row r="60" spans="1:195" s="16" customFormat="1" ht="19.5" customHeight="1" thickBot="1" x14ac:dyDescent="0.3">
      <c r="A60" s="137"/>
      <c r="B60" s="138"/>
      <c r="C60" s="185" t="s">
        <v>72</v>
      </c>
      <c r="D60" s="186"/>
      <c r="E60" s="186"/>
      <c r="F60" s="187"/>
      <c r="G60" s="139">
        <f>+G57+G59+G58</f>
        <v>760826916.99999738</v>
      </c>
      <c r="H60" s="39">
        <v>760826916.5</v>
      </c>
      <c r="I60" s="140"/>
      <c r="J60" s="135"/>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row>
    <row r="61" spans="1:195" ht="20.100000000000001" customHeight="1" thickBot="1" x14ac:dyDescent="0.3">
      <c r="B61" s="188" t="s">
        <v>73</v>
      </c>
      <c r="C61" s="189"/>
      <c r="D61" s="189"/>
      <c r="E61" s="189"/>
      <c r="F61" s="189"/>
      <c r="G61" s="190"/>
      <c r="H61" s="141">
        <f>+H60-G60</f>
        <v>-0.49999737739562988</v>
      </c>
      <c r="I61" s="142"/>
    </row>
    <row r="62" spans="1:195" ht="35.25" customHeight="1" x14ac:dyDescent="0.25">
      <c r="B62" s="191" t="s">
        <v>74</v>
      </c>
      <c r="C62" s="192"/>
      <c r="D62" s="192"/>
      <c r="E62" s="192"/>
      <c r="F62" s="192"/>
      <c r="G62" s="193"/>
      <c r="H62" s="143"/>
    </row>
    <row r="63" spans="1:195" ht="35.25" customHeight="1" x14ac:dyDescent="0.25">
      <c r="B63" s="174" t="s">
        <v>75</v>
      </c>
      <c r="C63" s="175"/>
      <c r="D63" s="175"/>
      <c r="E63" s="175"/>
      <c r="F63" s="175"/>
      <c r="G63" s="176"/>
    </row>
    <row r="64" spans="1:195" ht="35.25" customHeight="1" x14ac:dyDescent="0.25">
      <c r="B64" s="174" t="s">
        <v>76</v>
      </c>
      <c r="C64" s="175"/>
      <c r="D64" s="175"/>
      <c r="E64" s="175"/>
      <c r="F64" s="175"/>
      <c r="G64" s="176"/>
      <c r="H64" s="39"/>
    </row>
    <row r="65" spans="2:8" ht="35.25" customHeight="1" x14ac:dyDescent="0.25">
      <c r="B65" s="174" t="s">
        <v>77</v>
      </c>
      <c r="C65" s="175"/>
      <c r="D65" s="175"/>
      <c r="E65" s="175"/>
      <c r="F65" s="175"/>
      <c r="G65" s="176"/>
      <c r="H65" s="135"/>
    </row>
    <row r="66" spans="2:8" ht="64.5" customHeight="1" x14ac:dyDescent="0.25">
      <c r="B66" s="174" t="s">
        <v>78</v>
      </c>
      <c r="C66" s="175"/>
      <c r="D66" s="175"/>
      <c r="E66" s="175"/>
      <c r="F66" s="175"/>
      <c r="G66" s="176"/>
    </row>
    <row r="67" spans="2:8" ht="50.25" customHeight="1" x14ac:dyDescent="0.25">
      <c r="B67" s="174" t="s">
        <v>79</v>
      </c>
      <c r="C67" s="175"/>
      <c r="D67" s="175"/>
      <c r="E67" s="175"/>
      <c r="F67" s="175"/>
      <c r="G67" s="176"/>
    </row>
    <row r="68" spans="2:8" ht="35.25" customHeight="1" x14ac:dyDescent="0.25">
      <c r="B68" s="174" t="s">
        <v>80</v>
      </c>
      <c r="C68" s="175"/>
      <c r="D68" s="175"/>
      <c r="E68" s="175"/>
      <c r="F68" s="175"/>
      <c r="G68" s="176"/>
    </row>
    <row r="69" spans="2:8" ht="35.25" customHeight="1" x14ac:dyDescent="0.25">
      <c r="B69" s="174" t="s">
        <v>81</v>
      </c>
      <c r="C69" s="175"/>
      <c r="D69" s="175"/>
      <c r="E69" s="175"/>
      <c r="F69" s="175"/>
      <c r="G69" s="176"/>
    </row>
    <row r="70" spans="2:8" ht="35.25" customHeight="1" x14ac:dyDescent="0.25">
      <c r="B70" s="174" t="s">
        <v>82</v>
      </c>
      <c r="C70" s="175"/>
      <c r="D70" s="175"/>
      <c r="E70" s="175"/>
      <c r="F70" s="175"/>
      <c r="G70" s="176"/>
    </row>
    <row r="71" spans="2:8" ht="35.25" customHeight="1" x14ac:dyDescent="0.25">
      <c r="B71" s="174" t="s">
        <v>83</v>
      </c>
      <c r="C71" s="175"/>
      <c r="D71" s="175"/>
      <c r="E71" s="175"/>
      <c r="F71" s="175"/>
      <c r="G71" s="176"/>
    </row>
    <row r="72" spans="2:8" ht="35.25" customHeight="1" x14ac:dyDescent="0.25">
      <c r="B72" s="174" t="s">
        <v>84</v>
      </c>
      <c r="C72" s="175"/>
      <c r="D72" s="175"/>
      <c r="E72" s="175"/>
      <c r="F72" s="175"/>
      <c r="G72" s="176"/>
    </row>
    <row r="73" spans="2:8" ht="54" customHeight="1" x14ac:dyDescent="0.25">
      <c r="B73" s="174" t="s">
        <v>85</v>
      </c>
      <c r="C73" s="175"/>
      <c r="D73" s="175"/>
      <c r="E73" s="175"/>
      <c r="F73" s="175"/>
      <c r="G73" s="176"/>
    </row>
    <row r="74" spans="2:8" ht="47.25" customHeight="1" x14ac:dyDescent="0.25">
      <c r="B74" s="174" t="s">
        <v>86</v>
      </c>
      <c r="C74" s="175"/>
      <c r="D74" s="175"/>
      <c r="E74" s="175"/>
      <c r="F74" s="175"/>
      <c r="G74" s="176"/>
    </row>
    <row r="75" spans="2:8" ht="75" customHeight="1" x14ac:dyDescent="0.25">
      <c r="B75" s="174" t="s">
        <v>87</v>
      </c>
      <c r="C75" s="175"/>
      <c r="D75" s="175"/>
      <c r="E75" s="175"/>
      <c r="F75" s="175"/>
      <c r="G75" s="176"/>
    </row>
    <row r="76" spans="2:8" ht="12" customHeight="1" thickBot="1" x14ac:dyDescent="0.3">
      <c r="B76" s="177"/>
      <c r="C76" s="178"/>
      <c r="D76" s="178"/>
      <c r="E76" s="178"/>
      <c r="F76" s="178"/>
      <c r="G76" s="179"/>
    </row>
    <row r="77" spans="2:8" x14ac:dyDescent="0.25">
      <c r="B77" s="1"/>
      <c r="C77" s="2"/>
      <c r="D77" s="2"/>
      <c r="E77" s="2"/>
      <c r="F77" s="2"/>
      <c r="G77" s="2"/>
    </row>
    <row r="78" spans="2:8" ht="38.25" customHeight="1" x14ac:dyDescent="0.25">
      <c r="B78" s="144" t="s">
        <v>88</v>
      </c>
      <c r="C78" s="145"/>
      <c r="D78" s="145"/>
      <c r="E78" s="146"/>
      <c r="F78" s="147"/>
      <c r="G78" s="147"/>
    </row>
    <row r="79" spans="2:8" x14ac:dyDescent="0.25">
      <c r="B79" s="148"/>
      <c r="C79" s="149"/>
      <c r="D79" s="145"/>
      <c r="E79" s="150"/>
      <c r="F79" s="151"/>
      <c r="G79" s="151"/>
    </row>
    <row r="80" spans="2:8" x14ac:dyDescent="0.25">
      <c r="B80" s="152" t="s">
        <v>89</v>
      </c>
      <c r="C80" s="145"/>
      <c r="D80" s="145"/>
      <c r="E80" s="180" t="s">
        <v>90</v>
      </c>
      <c r="F80" s="180"/>
      <c r="G80" s="180"/>
    </row>
  </sheetData>
  <mergeCells count="36">
    <mergeCell ref="B33:F33"/>
    <mergeCell ref="B2:G2"/>
    <mergeCell ref="B3:G3"/>
    <mergeCell ref="B4:D4"/>
    <mergeCell ref="F4:G4"/>
    <mergeCell ref="B6:C8"/>
    <mergeCell ref="C36:F36"/>
    <mergeCell ref="C37:F37"/>
    <mergeCell ref="C38:F38"/>
    <mergeCell ref="B39:G39"/>
    <mergeCell ref="B40:B42"/>
    <mergeCell ref="C40:C42"/>
    <mergeCell ref="D40:D42"/>
    <mergeCell ref="F40:F41"/>
    <mergeCell ref="B67:G67"/>
    <mergeCell ref="C56:F56"/>
    <mergeCell ref="C57:F57"/>
    <mergeCell ref="C58:F58"/>
    <mergeCell ref="C59:F59"/>
    <mergeCell ref="C60:F60"/>
    <mergeCell ref="B61:G61"/>
    <mergeCell ref="B62:G62"/>
    <mergeCell ref="B63:G63"/>
    <mergeCell ref="B64:G64"/>
    <mergeCell ref="B65:G65"/>
    <mergeCell ref="B66:G66"/>
    <mergeCell ref="B74:G74"/>
    <mergeCell ref="B75:G75"/>
    <mergeCell ref="B76:G76"/>
    <mergeCell ref="E80:G80"/>
    <mergeCell ref="B68:G68"/>
    <mergeCell ref="B69:G69"/>
    <mergeCell ref="B70:G70"/>
    <mergeCell ref="B71:G71"/>
    <mergeCell ref="B72:G72"/>
    <mergeCell ref="B73:G7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A73B-8623-445A-A478-B8BA32DDD469}">
  <dimension ref="A1:GM69"/>
  <sheetViews>
    <sheetView showGridLines="0" topLeftCell="A26" zoomScaleNormal="100" workbookViewId="0">
      <selection activeCell="C48" sqref="C48:F48"/>
    </sheetView>
  </sheetViews>
  <sheetFormatPr baseColWidth="10" defaultColWidth="12.42578125" defaultRowHeight="12.75" x14ac:dyDescent="0.25"/>
  <cols>
    <col min="1" max="1" width="1.85546875" style="9" customWidth="1"/>
    <col min="2" max="2" width="10.42578125" style="153" customWidth="1"/>
    <col min="3" max="3" width="51.42578125" style="153" customWidth="1"/>
    <col min="4" max="4" width="19" style="153" customWidth="1"/>
    <col min="5" max="5" width="15.85546875" style="154" customWidth="1"/>
    <col min="6" max="6" width="14.140625" style="9" customWidth="1"/>
    <col min="7" max="7" width="25" style="143" customWidth="1"/>
    <col min="8" max="8" width="23.140625" style="9" customWidth="1"/>
    <col min="9" max="9" width="10.85546875" style="9" customWidth="1"/>
    <col min="10" max="195" width="11.42578125" style="9" customWidth="1"/>
    <col min="196" max="16384" width="12.42578125" style="9"/>
  </cols>
  <sheetData>
    <row r="1" spans="2:195" ht="11.25" customHeight="1" x14ac:dyDescent="0.25">
      <c r="B1" s="3"/>
      <c r="C1" s="4"/>
      <c r="D1" s="4"/>
      <c r="E1" s="5"/>
      <c r="F1" s="6"/>
      <c r="G1" s="7"/>
      <c r="H1" s="8"/>
    </row>
    <row r="2" spans="2:195" ht="60" customHeight="1" x14ac:dyDescent="0.25">
      <c r="B2" s="208" t="s">
        <v>0</v>
      </c>
      <c r="C2" s="209"/>
      <c r="D2" s="209"/>
      <c r="E2" s="209"/>
      <c r="F2" s="209"/>
      <c r="G2" s="210"/>
      <c r="J2" s="10"/>
      <c r="K2" s="10"/>
    </row>
    <row r="3" spans="2:195" ht="13.5" thickBot="1" x14ac:dyDescent="0.3">
      <c r="B3" s="211"/>
      <c r="C3" s="212"/>
      <c r="D3" s="212"/>
      <c r="E3" s="212"/>
      <c r="F3" s="212"/>
      <c r="G3" s="213"/>
      <c r="J3" s="10"/>
      <c r="K3" s="10"/>
    </row>
    <row r="4" spans="2:195" ht="24.95" customHeight="1" thickBot="1" x14ac:dyDescent="0.3">
      <c r="B4" s="214" t="s">
        <v>1</v>
      </c>
      <c r="C4" s="215"/>
      <c r="D4" s="216"/>
      <c r="E4" s="11" t="s">
        <v>2</v>
      </c>
      <c r="F4" s="217" t="s">
        <v>3</v>
      </c>
      <c r="G4" s="218"/>
      <c r="J4" s="10"/>
      <c r="K4" s="10"/>
    </row>
    <row r="5" spans="2:195" s="16" customFormat="1" ht="14.25" customHeight="1" thickBot="1" x14ac:dyDescent="0.3">
      <c r="B5" s="12"/>
      <c r="C5" s="13"/>
      <c r="D5" s="13"/>
      <c r="E5" s="14"/>
      <c r="F5" s="13"/>
      <c r="G5" s="15"/>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row>
    <row r="6" spans="2:195" s="16" customFormat="1" ht="13.35" customHeight="1" x14ac:dyDescent="0.25">
      <c r="B6" s="249" t="s">
        <v>4</v>
      </c>
      <c r="C6" s="250"/>
      <c r="D6" s="157" t="s">
        <v>5</v>
      </c>
      <c r="E6" s="158"/>
      <c r="F6" s="157" t="s">
        <v>6</v>
      </c>
      <c r="G6" s="159" t="s">
        <v>7</v>
      </c>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row>
    <row r="7" spans="2:195" s="16" customFormat="1" ht="14.45" customHeight="1" x14ac:dyDescent="0.25">
      <c r="B7" s="251"/>
      <c r="C7" s="252"/>
      <c r="D7" s="160" t="s">
        <v>8</v>
      </c>
      <c r="E7" s="161"/>
      <c r="F7" s="160" t="s">
        <v>9</v>
      </c>
      <c r="G7" s="162" t="s">
        <v>10</v>
      </c>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row>
    <row r="8" spans="2:195" s="16" customFormat="1" ht="15" customHeight="1" thickBot="1" x14ac:dyDescent="0.3">
      <c r="B8" s="253"/>
      <c r="C8" s="244"/>
      <c r="D8" s="23" t="s">
        <v>11</v>
      </c>
      <c r="E8" s="24" t="s">
        <v>12</v>
      </c>
      <c r="F8" s="23" t="s">
        <v>13</v>
      </c>
      <c r="G8" s="25" t="s">
        <v>14</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row>
    <row r="9" spans="2:195" s="16" customFormat="1" ht="18.75" customHeight="1" x14ac:dyDescent="0.25">
      <c r="B9" s="26" t="s">
        <v>15</v>
      </c>
      <c r="C9" s="27" t="s">
        <v>16</v>
      </c>
      <c r="D9" s="27"/>
      <c r="E9" s="27"/>
      <c r="F9" s="27"/>
      <c r="G9" s="28"/>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row>
    <row r="10" spans="2:195" s="16" customFormat="1" ht="18.75" customHeight="1" x14ac:dyDescent="0.25">
      <c r="B10" s="29"/>
      <c r="C10" s="30" t="s">
        <v>17</v>
      </c>
      <c r="D10" s="30"/>
      <c r="E10" s="31"/>
      <c r="F10" s="30"/>
      <c r="G10" s="32"/>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row>
    <row r="11" spans="2:195" s="16" customFormat="1" ht="18.75" customHeight="1" x14ac:dyDescent="0.25">
      <c r="B11" s="33">
        <v>1</v>
      </c>
      <c r="C11" s="34" t="s">
        <v>18</v>
      </c>
      <c r="D11" s="35">
        <v>7364000</v>
      </c>
      <c r="E11" s="36"/>
      <c r="F11" s="37">
        <v>4</v>
      </c>
      <c r="G11" s="38">
        <f>+D11*F11</f>
        <v>29456000</v>
      </c>
      <c r="H11" s="3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row>
    <row r="12" spans="2:195" s="16" customFormat="1" ht="18.75" customHeight="1" x14ac:dyDescent="0.25">
      <c r="B12" s="33">
        <v>2</v>
      </c>
      <c r="C12" s="40" t="s">
        <v>19</v>
      </c>
      <c r="D12" s="35">
        <v>5681000</v>
      </c>
      <c r="E12" s="36"/>
      <c r="F12" s="37">
        <v>8</v>
      </c>
      <c r="G12" s="38">
        <f t="shared" ref="G12:G16" si="0">+D12*F12</f>
        <v>45448000</v>
      </c>
      <c r="H12" s="3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row>
    <row r="13" spans="2:195" s="16" customFormat="1" ht="18.75" customHeight="1" x14ac:dyDescent="0.25">
      <c r="B13" s="33">
        <v>4</v>
      </c>
      <c r="C13" s="40" t="s">
        <v>20</v>
      </c>
      <c r="D13" s="35">
        <v>4103000</v>
      </c>
      <c r="E13" s="36"/>
      <c r="F13" s="37">
        <v>4</v>
      </c>
      <c r="G13" s="38">
        <f>+D13*F13</f>
        <v>16412000</v>
      </c>
      <c r="H13" s="39"/>
      <c r="I13" s="9"/>
      <c r="J13" s="41"/>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row>
    <row r="14" spans="2:195" s="16" customFormat="1" ht="18.75" customHeight="1" x14ac:dyDescent="0.25">
      <c r="B14" s="33">
        <v>5</v>
      </c>
      <c r="C14" s="40" t="s">
        <v>21</v>
      </c>
      <c r="D14" s="35">
        <v>4103000</v>
      </c>
      <c r="E14" s="36"/>
      <c r="F14" s="37">
        <v>4</v>
      </c>
      <c r="G14" s="38">
        <f t="shared" si="0"/>
        <v>16412000</v>
      </c>
      <c r="H14" s="3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row>
    <row r="15" spans="2:195" s="16" customFormat="1" ht="18.75" customHeight="1" x14ac:dyDescent="0.25">
      <c r="B15" s="33">
        <v>6</v>
      </c>
      <c r="C15" s="40" t="s">
        <v>22</v>
      </c>
      <c r="D15" s="35">
        <v>4103000</v>
      </c>
      <c r="E15" s="36"/>
      <c r="F15" s="37">
        <v>1</v>
      </c>
      <c r="G15" s="38">
        <f t="shared" si="0"/>
        <v>4103000</v>
      </c>
      <c r="H15" s="39"/>
      <c r="I15" s="9"/>
      <c r="J15" s="41"/>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row>
    <row r="16" spans="2:195" s="16" customFormat="1" ht="18.75" customHeight="1" thickBot="1" x14ac:dyDescent="0.3">
      <c r="B16" s="33">
        <v>7</v>
      </c>
      <c r="C16" s="40" t="s">
        <v>23</v>
      </c>
      <c r="D16" s="35">
        <v>4103000</v>
      </c>
      <c r="E16" s="36"/>
      <c r="F16" s="37">
        <v>4</v>
      </c>
      <c r="G16" s="38">
        <f t="shared" si="0"/>
        <v>16412000</v>
      </c>
      <c r="H16" s="39"/>
      <c r="I16" s="9"/>
      <c r="J16" s="41"/>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row>
    <row r="17" spans="2:195" s="16" customFormat="1" ht="30" customHeight="1" thickBot="1" x14ac:dyDescent="0.3">
      <c r="B17" s="42"/>
      <c r="C17" s="43" t="s">
        <v>24</v>
      </c>
      <c r="D17" s="44"/>
      <c r="E17" s="45"/>
      <c r="F17" s="46"/>
      <c r="G17" s="47">
        <v>35000000</v>
      </c>
      <c r="H17" s="48" t="s">
        <v>25</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row>
    <row r="18" spans="2:195" s="16" customFormat="1" ht="18.75" customHeight="1" x14ac:dyDescent="0.25">
      <c r="B18" s="33">
        <v>3</v>
      </c>
      <c r="C18" s="49" t="s">
        <v>26</v>
      </c>
      <c r="D18" s="50">
        <v>6417000</v>
      </c>
      <c r="E18" s="51"/>
      <c r="F18" s="52"/>
      <c r="G18" s="53"/>
      <c r="H18" s="9"/>
      <c r="I18" s="3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row>
    <row r="19" spans="2:195" s="16" customFormat="1" ht="18.75" customHeight="1" x14ac:dyDescent="0.25">
      <c r="B19" s="33">
        <v>8</v>
      </c>
      <c r="C19" s="49" t="s">
        <v>27</v>
      </c>
      <c r="D19" s="50">
        <v>6417000</v>
      </c>
      <c r="E19" s="51"/>
      <c r="F19" s="52"/>
      <c r="G19" s="53"/>
      <c r="H19" s="9"/>
      <c r="I19" s="3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row>
    <row r="20" spans="2:195" s="16" customFormat="1" ht="18.75" customHeight="1" x14ac:dyDescent="0.25">
      <c r="B20" s="33">
        <v>9</v>
      </c>
      <c r="C20" s="156" t="s">
        <v>28</v>
      </c>
      <c r="D20" s="50">
        <v>6417000</v>
      </c>
      <c r="E20" s="51"/>
      <c r="F20" s="52"/>
      <c r="G20" s="53"/>
      <c r="H20" s="54"/>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row>
    <row r="21" spans="2:195" s="16" customFormat="1" ht="18.75" customHeight="1" x14ac:dyDescent="0.25">
      <c r="B21" s="33">
        <v>10</v>
      </c>
      <c r="C21" s="49" t="s">
        <v>29</v>
      </c>
      <c r="D21" s="50">
        <v>6417000</v>
      </c>
      <c r="E21" s="51"/>
      <c r="F21" s="52"/>
      <c r="G21" s="53"/>
      <c r="H21" s="9"/>
      <c r="I21" s="3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row>
    <row r="22" spans="2:195" s="16" customFormat="1" ht="18.75" customHeight="1" x14ac:dyDescent="0.25">
      <c r="B22" s="33">
        <v>11</v>
      </c>
      <c r="C22" s="49" t="s">
        <v>30</v>
      </c>
      <c r="D22" s="50">
        <v>6417000</v>
      </c>
      <c r="E22" s="51"/>
      <c r="F22" s="52"/>
      <c r="G22" s="53"/>
      <c r="H22" s="9"/>
      <c r="I22" s="3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row>
    <row r="23" spans="2:195" s="16" customFormat="1" ht="18.75" customHeight="1" x14ac:dyDescent="0.25">
      <c r="B23" s="33">
        <v>12</v>
      </c>
      <c r="C23" s="49" t="s">
        <v>31</v>
      </c>
      <c r="D23" s="50">
        <v>6417000</v>
      </c>
      <c r="E23" s="51"/>
      <c r="F23" s="52"/>
      <c r="G23" s="53"/>
      <c r="I23" s="54"/>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row>
    <row r="24" spans="2:195" s="16" customFormat="1" ht="18.75" customHeight="1" x14ac:dyDescent="0.25">
      <c r="B24" s="33">
        <v>13</v>
      </c>
      <c r="C24" s="49" t="s">
        <v>32</v>
      </c>
      <c r="D24" s="50">
        <v>6417000</v>
      </c>
      <c r="E24" s="51"/>
      <c r="F24" s="52"/>
      <c r="G24" s="53"/>
      <c r="H24" s="9"/>
      <c r="I24" s="3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row>
    <row r="25" spans="2:195" s="16" customFormat="1" ht="18.75" customHeight="1" x14ac:dyDescent="0.25">
      <c r="B25" s="55"/>
      <c r="C25" s="56" t="s">
        <v>33</v>
      </c>
      <c r="D25" s="57"/>
      <c r="E25" s="57"/>
      <c r="F25" s="58"/>
      <c r="G25" s="5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row>
    <row r="26" spans="2:195" s="16" customFormat="1" ht="18.75" customHeight="1" x14ac:dyDescent="0.25">
      <c r="B26" s="33">
        <v>14</v>
      </c>
      <c r="C26" s="60" t="s">
        <v>34</v>
      </c>
      <c r="D26" s="61">
        <v>2209000</v>
      </c>
      <c r="E26" s="62"/>
      <c r="F26" s="63">
        <v>8</v>
      </c>
      <c r="G26" s="38">
        <f>+D26*F26</f>
        <v>17672000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row>
    <row r="27" spans="2:195" s="16" customFormat="1" ht="18.75" customHeight="1" x14ac:dyDescent="0.25">
      <c r="B27" s="33">
        <v>15</v>
      </c>
      <c r="C27" s="60" t="s">
        <v>35</v>
      </c>
      <c r="D27" s="61">
        <v>2525000</v>
      </c>
      <c r="E27" s="62"/>
      <c r="F27" s="63">
        <v>8</v>
      </c>
      <c r="G27" s="38">
        <f>+D27*F27</f>
        <v>20200000</v>
      </c>
      <c r="H27" s="3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row>
    <row r="28" spans="2:195" s="16" customFormat="1" hidden="1" x14ac:dyDescent="0.25">
      <c r="B28" s="64"/>
      <c r="C28" s="60"/>
      <c r="D28" s="61"/>
      <c r="E28" s="62"/>
      <c r="F28" s="63"/>
      <c r="G28" s="38"/>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row>
    <row r="29" spans="2:195" s="16" customFormat="1" hidden="1" x14ac:dyDescent="0.25">
      <c r="B29" s="64"/>
      <c r="C29" s="60"/>
      <c r="D29" s="61"/>
      <c r="E29" s="62"/>
      <c r="F29" s="63"/>
      <c r="G29" s="38"/>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row>
    <row r="30" spans="2:195" s="16" customFormat="1" hidden="1" x14ac:dyDescent="0.25">
      <c r="B30" s="65"/>
      <c r="C30" s="66" t="s">
        <v>36</v>
      </c>
      <c r="D30" s="67"/>
      <c r="E30" s="67"/>
      <c r="F30" s="68"/>
      <c r="G30" s="6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row>
    <row r="31" spans="2:195" s="16" customFormat="1" hidden="1" x14ac:dyDescent="0.25">
      <c r="B31" s="64"/>
      <c r="C31" s="70"/>
      <c r="D31" s="50"/>
      <c r="E31" s="71"/>
      <c r="F31" s="72"/>
      <c r="G31" s="38"/>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row>
    <row r="32" spans="2:195" s="16" customFormat="1" hidden="1" x14ac:dyDescent="0.25">
      <c r="B32" s="64"/>
      <c r="C32" s="73"/>
      <c r="D32" s="50"/>
      <c r="E32" s="36"/>
      <c r="F32" s="63"/>
      <c r="G32" s="38"/>
      <c r="H32" s="3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row>
    <row r="33" spans="2:195" s="16" customFormat="1" hidden="1" x14ac:dyDescent="0.25">
      <c r="B33" s="206" t="s">
        <v>37</v>
      </c>
      <c r="C33" s="207"/>
      <c r="D33" s="207"/>
      <c r="E33" s="207"/>
      <c r="F33" s="207"/>
      <c r="G33" s="74"/>
      <c r="H33" s="3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row>
    <row r="34" spans="2:195" s="16" customFormat="1" hidden="1" x14ac:dyDescent="0.25">
      <c r="B34" s="75"/>
      <c r="C34" s="76" t="s">
        <v>38</v>
      </c>
      <c r="D34" s="77"/>
      <c r="E34" s="77"/>
      <c r="F34" s="78"/>
      <c r="G34" s="79"/>
      <c r="H34" s="3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row>
    <row r="35" spans="2:195" s="16" customFormat="1" hidden="1" x14ac:dyDescent="0.25">
      <c r="B35" s="64"/>
      <c r="C35" s="80" t="s">
        <v>39</v>
      </c>
      <c r="D35" s="81"/>
      <c r="E35" s="81"/>
      <c r="F35" s="82"/>
      <c r="G35" s="83"/>
      <c r="H35" s="84"/>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row>
    <row r="36" spans="2:195" s="16" customFormat="1" ht="18.75" customHeight="1" thickBot="1" x14ac:dyDescent="0.3">
      <c r="B36" s="29"/>
      <c r="C36" s="181" t="s">
        <v>40</v>
      </c>
      <c r="D36" s="181"/>
      <c r="E36" s="181"/>
      <c r="F36" s="181"/>
      <c r="G36" s="85">
        <f>SUM(G11:G35)</f>
        <v>201115000</v>
      </c>
      <c r="H36" s="39"/>
      <c r="I36" s="86"/>
      <c r="J36" s="87"/>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row>
    <row r="37" spans="2:195" s="16" customFormat="1" ht="18.75" customHeight="1" thickBot="1" x14ac:dyDescent="0.3">
      <c r="B37" s="88"/>
      <c r="C37" s="194" t="s">
        <v>41</v>
      </c>
      <c r="D37" s="194"/>
      <c r="E37" s="194"/>
      <c r="F37" s="194"/>
      <c r="G37" s="89">
        <v>2.2999999999999998</v>
      </c>
      <c r="H37" s="90" t="s">
        <v>42</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row>
    <row r="38" spans="2:195" s="16" customFormat="1" ht="18.75" customHeight="1" thickBot="1" x14ac:dyDescent="0.3">
      <c r="B38" s="166"/>
      <c r="C38" s="225" t="s">
        <v>43</v>
      </c>
      <c r="D38" s="225"/>
      <c r="E38" s="225"/>
      <c r="F38" s="225"/>
      <c r="G38" s="167">
        <f>+G36*G37</f>
        <v>462564499.99999994</v>
      </c>
      <c r="H38" s="3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row>
    <row r="39" spans="2:195" s="16" customFormat="1" ht="18.75" customHeight="1" x14ac:dyDescent="0.25">
      <c r="B39" s="226" t="s">
        <v>44</v>
      </c>
      <c r="C39" s="227"/>
      <c r="D39" s="227"/>
      <c r="E39" s="227"/>
      <c r="F39" s="227"/>
      <c r="G39" s="228"/>
      <c r="H39" s="3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row>
    <row r="40" spans="2:195" s="16" customFormat="1" ht="15" customHeight="1" x14ac:dyDescent="0.25">
      <c r="B40" s="229" t="s">
        <v>91</v>
      </c>
      <c r="C40" s="230"/>
      <c r="D40" s="231" t="s">
        <v>46</v>
      </c>
      <c r="E40" s="232"/>
      <c r="F40" s="236" t="s">
        <v>92</v>
      </c>
      <c r="G40" s="238" t="s">
        <v>93</v>
      </c>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row>
    <row r="41" spans="2:195" s="16" customFormat="1" ht="15" customHeight="1" x14ac:dyDescent="0.25">
      <c r="B41" s="229"/>
      <c r="C41" s="230"/>
      <c r="D41" s="233"/>
      <c r="E41" s="222"/>
      <c r="F41" s="237"/>
      <c r="G41" s="23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row>
    <row r="42" spans="2:195" s="16" customFormat="1" ht="15" customHeight="1" thickBot="1" x14ac:dyDescent="0.3">
      <c r="B42" s="229"/>
      <c r="C42" s="230"/>
      <c r="D42" s="234"/>
      <c r="E42" s="235"/>
      <c r="F42" s="205"/>
      <c r="G42" s="240"/>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row>
    <row r="43" spans="2:195" s="16" customFormat="1" ht="75" customHeight="1" thickBot="1" x14ac:dyDescent="0.3">
      <c r="B43" s="88"/>
      <c r="C43" s="163" t="s">
        <v>94</v>
      </c>
      <c r="D43" s="241" t="s">
        <v>95</v>
      </c>
      <c r="E43" s="242"/>
      <c r="F43" s="164">
        <v>1</v>
      </c>
      <c r="G43" s="47">
        <v>153100000</v>
      </c>
      <c r="H43" s="48" t="s">
        <v>25</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row>
    <row r="44" spans="2:195" s="16" customFormat="1" ht="19.5" customHeight="1" thickBot="1" x14ac:dyDescent="0.3">
      <c r="B44" s="170"/>
      <c r="C44" s="171" t="s">
        <v>96</v>
      </c>
      <c r="D44" s="243"/>
      <c r="E44" s="244"/>
      <c r="F44" s="172" t="s">
        <v>97</v>
      </c>
      <c r="G44" s="173" t="s">
        <v>98</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row>
    <row r="45" spans="2:195" s="16" customFormat="1" ht="19.5" customHeight="1" x14ac:dyDescent="0.25">
      <c r="B45" s="168"/>
      <c r="C45" s="245" t="s">
        <v>68</v>
      </c>
      <c r="D45" s="245"/>
      <c r="E45" s="245"/>
      <c r="F45" s="245"/>
      <c r="G45" s="169">
        <f>+G43</f>
        <v>153100000</v>
      </c>
      <c r="H45" s="39"/>
      <c r="I45" s="3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row>
    <row r="46" spans="2:195" s="16" customFormat="1" ht="19.5" customHeight="1" thickBot="1" x14ac:dyDescent="0.3">
      <c r="B46" s="133"/>
      <c r="C46" s="182" t="s">
        <v>69</v>
      </c>
      <c r="D46" s="183"/>
      <c r="E46" s="183"/>
      <c r="F46" s="184"/>
      <c r="G46" s="134">
        <f>+G45+G38</f>
        <v>615664500</v>
      </c>
      <c r="H46" s="39"/>
      <c r="I46" s="135"/>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row>
    <row r="47" spans="2:195" s="16" customFormat="1" ht="19.5" customHeight="1" thickBot="1" x14ac:dyDescent="0.3">
      <c r="B47" s="165"/>
      <c r="C47" s="246" t="s">
        <v>70</v>
      </c>
      <c r="D47" s="247"/>
      <c r="E47" s="247"/>
      <c r="F47" s="248"/>
      <c r="G47" s="155">
        <v>23685849.9999974</v>
      </c>
      <c r="H47" s="48" t="s">
        <v>25</v>
      </c>
      <c r="I47" s="135"/>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row>
    <row r="48" spans="2:195" s="16" customFormat="1" ht="19.5" customHeight="1" x14ac:dyDescent="0.25">
      <c r="B48" s="133"/>
      <c r="C48" s="182" t="s">
        <v>71</v>
      </c>
      <c r="D48" s="183"/>
      <c r="E48" s="183"/>
      <c r="F48" s="184"/>
      <c r="G48" s="136">
        <f>ROUND(+(G46+G47)*19%,0)</f>
        <v>121476567</v>
      </c>
      <c r="H48" s="39"/>
      <c r="I48" s="3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row>
    <row r="49" spans="1:195" s="16" customFormat="1" ht="19.5" customHeight="1" thickBot="1" x14ac:dyDescent="0.3">
      <c r="A49" s="137"/>
      <c r="B49" s="138"/>
      <c r="C49" s="185" t="s">
        <v>99</v>
      </c>
      <c r="D49" s="186"/>
      <c r="E49" s="186"/>
      <c r="F49" s="187"/>
      <c r="G49" s="139">
        <f>+G46+G48+G47</f>
        <v>760826916.99999738</v>
      </c>
      <c r="H49" s="39">
        <v>760826916.5</v>
      </c>
      <c r="I49" s="140"/>
      <c r="J49" s="135"/>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row>
    <row r="50" spans="1:195" ht="20.100000000000001" customHeight="1" thickBot="1" x14ac:dyDescent="0.3">
      <c r="B50" s="188" t="s">
        <v>73</v>
      </c>
      <c r="C50" s="189"/>
      <c r="D50" s="189"/>
      <c r="E50" s="189"/>
      <c r="F50" s="189"/>
      <c r="G50" s="190"/>
      <c r="H50" s="141">
        <f>+H49-G49</f>
        <v>-0.49999737739562988</v>
      </c>
      <c r="I50" s="142"/>
    </row>
    <row r="51" spans="1:195" ht="35.25" customHeight="1" x14ac:dyDescent="0.25">
      <c r="B51" s="191" t="s">
        <v>74</v>
      </c>
      <c r="C51" s="192"/>
      <c r="D51" s="192"/>
      <c r="E51" s="192"/>
      <c r="F51" s="192"/>
      <c r="G51" s="193"/>
      <c r="H51" s="143"/>
    </row>
    <row r="52" spans="1:195" ht="35.25" customHeight="1" x14ac:dyDescent="0.25">
      <c r="B52" s="174" t="s">
        <v>75</v>
      </c>
      <c r="C52" s="175"/>
      <c r="D52" s="175"/>
      <c r="E52" s="175"/>
      <c r="F52" s="175"/>
      <c r="G52" s="176"/>
    </row>
    <row r="53" spans="1:195" ht="35.25" customHeight="1" x14ac:dyDescent="0.25">
      <c r="B53" s="174" t="s">
        <v>76</v>
      </c>
      <c r="C53" s="175"/>
      <c r="D53" s="175"/>
      <c r="E53" s="175"/>
      <c r="F53" s="175"/>
      <c r="G53" s="176"/>
      <c r="H53" s="39"/>
    </row>
    <row r="54" spans="1:195" ht="35.25" customHeight="1" x14ac:dyDescent="0.25">
      <c r="B54" s="174" t="s">
        <v>77</v>
      </c>
      <c r="C54" s="175"/>
      <c r="D54" s="175"/>
      <c r="E54" s="175"/>
      <c r="F54" s="175"/>
      <c r="G54" s="176"/>
      <c r="H54" s="135"/>
    </row>
    <row r="55" spans="1:195" ht="50.25" customHeight="1" x14ac:dyDescent="0.25">
      <c r="B55" s="174" t="s">
        <v>78</v>
      </c>
      <c r="C55" s="175"/>
      <c r="D55" s="175"/>
      <c r="E55" s="175"/>
      <c r="F55" s="175"/>
      <c r="G55" s="176"/>
    </row>
    <row r="56" spans="1:195" ht="35.25" customHeight="1" x14ac:dyDescent="0.25">
      <c r="B56" s="174" t="s">
        <v>79</v>
      </c>
      <c r="C56" s="175"/>
      <c r="D56" s="175"/>
      <c r="E56" s="175"/>
      <c r="F56" s="175"/>
      <c r="G56" s="176"/>
    </row>
    <row r="57" spans="1:195" ht="35.25" customHeight="1" x14ac:dyDescent="0.25">
      <c r="B57" s="174" t="s">
        <v>80</v>
      </c>
      <c r="C57" s="175"/>
      <c r="D57" s="175"/>
      <c r="E57" s="175"/>
      <c r="F57" s="175"/>
      <c r="G57" s="176"/>
    </row>
    <row r="58" spans="1:195" ht="35.25" customHeight="1" x14ac:dyDescent="0.25">
      <c r="B58" s="174" t="s">
        <v>81</v>
      </c>
      <c r="C58" s="175"/>
      <c r="D58" s="175"/>
      <c r="E58" s="175"/>
      <c r="F58" s="175"/>
      <c r="G58" s="176"/>
    </row>
    <row r="59" spans="1:195" ht="35.25" customHeight="1" x14ac:dyDescent="0.25">
      <c r="B59" s="174" t="s">
        <v>100</v>
      </c>
      <c r="C59" s="175"/>
      <c r="D59" s="175"/>
      <c r="E59" s="175"/>
      <c r="F59" s="175"/>
      <c r="G59" s="176"/>
    </row>
    <row r="60" spans="1:195" ht="35.25" customHeight="1" x14ac:dyDescent="0.25">
      <c r="B60" s="174" t="s">
        <v>83</v>
      </c>
      <c r="C60" s="175"/>
      <c r="D60" s="175"/>
      <c r="E60" s="175"/>
      <c r="F60" s="175"/>
      <c r="G60" s="176"/>
    </row>
    <row r="61" spans="1:195" ht="35.25" customHeight="1" x14ac:dyDescent="0.25">
      <c r="B61" s="174" t="s">
        <v>84</v>
      </c>
      <c r="C61" s="175"/>
      <c r="D61" s="175"/>
      <c r="E61" s="175"/>
      <c r="F61" s="175"/>
      <c r="G61" s="176"/>
    </row>
    <row r="62" spans="1:195" ht="54" customHeight="1" x14ac:dyDescent="0.25">
      <c r="B62" s="174" t="s">
        <v>101</v>
      </c>
      <c r="C62" s="175"/>
      <c r="D62" s="175"/>
      <c r="E62" s="175"/>
      <c r="F62" s="175"/>
      <c r="G62" s="176"/>
    </row>
    <row r="63" spans="1:195" ht="35.25" customHeight="1" x14ac:dyDescent="0.25">
      <c r="B63" s="174" t="s">
        <v>86</v>
      </c>
      <c r="C63" s="175"/>
      <c r="D63" s="175"/>
      <c r="E63" s="175"/>
      <c r="F63" s="175"/>
      <c r="G63" s="176"/>
    </row>
    <row r="64" spans="1:195" ht="60" customHeight="1" x14ac:dyDescent="0.25">
      <c r="B64" s="174" t="s">
        <v>87</v>
      </c>
      <c r="C64" s="175"/>
      <c r="D64" s="175"/>
      <c r="E64" s="175"/>
      <c r="F64" s="175"/>
      <c r="G64" s="176"/>
    </row>
    <row r="65" spans="2:7" ht="12" customHeight="1" thickBot="1" x14ac:dyDescent="0.3">
      <c r="B65" s="177"/>
      <c r="C65" s="178"/>
      <c r="D65" s="178"/>
      <c r="E65" s="178"/>
      <c r="F65" s="178"/>
      <c r="G65" s="179"/>
    </row>
    <row r="66" spans="2:7" x14ac:dyDescent="0.25">
      <c r="B66" s="1"/>
      <c r="C66" s="2"/>
      <c r="D66" s="2"/>
      <c r="E66" s="2"/>
      <c r="F66" s="2"/>
      <c r="G66" s="2"/>
    </row>
    <row r="67" spans="2:7" ht="38.25" customHeight="1" x14ac:dyDescent="0.25">
      <c r="B67" s="144" t="s">
        <v>88</v>
      </c>
      <c r="C67" s="145"/>
      <c r="D67" s="145"/>
      <c r="E67" s="146"/>
      <c r="F67" s="147"/>
      <c r="G67" s="147"/>
    </row>
    <row r="68" spans="2:7" x14ac:dyDescent="0.25">
      <c r="B68" s="148"/>
      <c r="C68" s="149"/>
      <c r="D68" s="145"/>
      <c r="E68" s="150"/>
      <c r="F68" s="151"/>
      <c r="G68" s="151"/>
    </row>
    <row r="69" spans="2:7" x14ac:dyDescent="0.25">
      <c r="B69" s="152" t="s">
        <v>89</v>
      </c>
      <c r="C69" s="145"/>
      <c r="D69" s="145"/>
      <c r="E69" s="180" t="s">
        <v>90</v>
      </c>
      <c r="F69" s="180"/>
      <c r="G69" s="180"/>
    </row>
  </sheetData>
  <mergeCells count="37">
    <mergeCell ref="B33:F33"/>
    <mergeCell ref="B2:G2"/>
    <mergeCell ref="B3:G3"/>
    <mergeCell ref="B4:D4"/>
    <mergeCell ref="F4:G4"/>
    <mergeCell ref="B6:C8"/>
    <mergeCell ref="C49:F49"/>
    <mergeCell ref="C36:F36"/>
    <mergeCell ref="C37:F37"/>
    <mergeCell ref="C38:F38"/>
    <mergeCell ref="B39:G39"/>
    <mergeCell ref="B40:C42"/>
    <mergeCell ref="D40:E42"/>
    <mergeCell ref="F40:F42"/>
    <mergeCell ref="G40:G42"/>
    <mergeCell ref="D43:E44"/>
    <mergeCell ref="C45:F45"/>
    <mergeCell ref="C46:F46"/>
    <mergeCell ref="C47:F47"/>
    <mergeCell ref="C48:F48"/>
    <mergeCell ref="B61:G61"/>
    <mergeCell ref="B50:G50"/>
    <mergeCell ref="B51:G51"/>
    <mergeCell ref="B52:G52"/>
    <mergeCell ref="B53:G53"/>
    <mergeCell ref="B54:G54"/>
    <mergeCell ref="B55:G55"/>
    <mergeCell ref="B56:G56"/>
    <mergeCell ref="B57:G57"/>
    <mergeCell ref="B58:G58"/>
    <mergeCell ref="B59:G59"/>
    <mergeCell ref="B60:G60"/>
    <mergeCell ref="B62:G62"/>
    <mergeCell ref="B63:G63"/>
    <mergeCell ref="B64:G64"/>
    <mergeCell ref="B65:G65"/>
    <mergeCell ref="E69:G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1412-E486-4E5E-A65F-026A50C638DC}">
  <dimension ref="A1:GM69"/>
  <sheetViews>
    <sheetView showGridLines="0" tabSelected="1" zoomScaleNormal="100" workbookViewId="0">
      <selection activeCell="C48" sqref="C48:F48"/>
    </sheetView>
  </sheetViews>
  <sheetFormatPr baseColWidth="10" defaultColWidth="12.42578125" defaultRowHeight="12.75" x14ac:dyDescent="0.25"/>
  <cols>
    <col min="1" max="1" width="1.85546875" style="9" customWidth="1"/>
    <col min="2" max="2" width="10.42578125" style="153" customWidth="1"/>
    <col min="3" max="3" width="51.42578125" style="153" customWidth="1"/>
    <col min="4" max="4" width="19" style="153" customWidth="1"/>
    <col min="5" max="5" width="15.85546875" style="154" customWidth="1"/>
    <col min="6" max="6" width="14.140625" style="9" customWidth="1"/>
    <col min="7" max="7" width="25" style="143" customWidth="1"/>
    <col min="8" max="8" width="23.140625" style="9" customWidth="1"/>
    <col min="9" max="9" width="10.85546875" style="9" customWidth="1"/>
    <col min="10" max="195" width="11.42578125" style="9" customWidth="1"/>
    <col min="196" max="16384" width="12.42578125" style="9"/>
  </cols>
  <sheetData>
    <row r="1" spans="2:195" ht="11.25" customHeight="1" x14ac:dyDescent="0.25">
      <c r="B1" s="3"/>
      <c r="C1" s="4"/>
      <c r="D1" s="4"/>
      <c r="E1" s="5"/>
      <c r="F1" s="6"/>
      <c r="G1" s="7"/>
      <c r="H1" s="8"/>
    </row>
    <row r="2" spans="2:195" ht="60" customHeight="1" x14ac:dyDescent="0.25">
      <c r="B2" s="208" t="s">
        <v>0</v>
      </c>
      <c r="C2" s="209"/>
      <c r="D2" s="209"/>
      <c r="E2" s="209"/>
      <c r="F2" s="209"/>
      <c r="G2" s="210"/>
      <c r="J2" s="10"/>
      <c r="K2" s="10"/>
    </row>
    <row r="3" spans="2:195" ht="12.95" customHeight="1" thickBot="1" x14ac:dyDescent="0.3">
      <c r="B3" s="211"/>
      <c r="C3" s="212"/>
      <c r="D3" s="212"/>
      <c r="E3" s="212"/>
      <c r="F3" s="212"/>
      <c r="G3" s="213"/>
      <c r="J3" s="10"/>
      <c r="K3" s="10"/>
    </row>
    <row r="4" spans="2:195" ht="24.95" customHeight="1" thickBot="1" x14ac:dyDescent="0.3">
      <c r="B4" s="214" t="s">
        <v>1</v>
      </c>
      <c r="C4" s="215"/>
      <c r="D4" s="216"/>
      <c r="E4" s="11" t="s">
        <v>2</v>
      </c>
      <c r="F4" s="217" t="s">
        <v>3</v>
      </c>
      <c r="G4" s="218"/>
      <c r="J4" s="10"/>
      <c r="K4" s="10"/>
    </row>
    <row r="5" spans="2:195" s="16" customFormat="1" ht="14.25" customHeight="1" thickBot="1" x14ac:dyDescent="0.3">
      <c r="B5" s="12"/>
      <c r="C5" s="13"/>
      <c r="D5" s="13"/>
      <c r="E5" s="14"/>
      <c r="F5" s="13"/>
      <c r="G5" s="15"/>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row>
    <row r="6" spans="2:195" s="16" customFormat="1" ht="13.35" customHeight="1" x14ac:dyDescent="0.25">
      <c r="B6" s="249" t="s">
        <v>4</v>
      </c>
      <c r="C6" s="250"/>
      <c r="D6" s="157" t="s">
        <v>5</v>
      </c>
      <c r="E6" s="158"/>
      <c r="F6" s="157" t="s">
        <v>6</v>
      </c>
      <c r="G6" s="159" t="s">
        <v>7</v>
      </c>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row>
    <row r="7" spans="2:195" s="16" customFormat="1" ht="14.45" customHeight="1" x14ac:dyDescent="0.25">
      <c r="B7" s="251"/>
      <c r="C7" s="252"/>
      <c r="D7" s="160" t="s">
        <v>8</v>
      </c>
      <c r="E7" s="161"/>
      <c r="F7" s="160" t="s">
        <v>9</v>
      </c>
      <c r="G7" s="162" t="s">
        <v>10</v>
      </c>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row>
    <row r="8" spans="2:195" s="16" customFormat="1" ht="15" customHeight="1" thickBot="1" x14ac:dyDescent="0.3">
      <c r="B8" s="253"/>
      <c r="C8" s="244"/>
      <c r="D8" s="23" t="s">
        <v>11</v>
      </c>
      <c r="E8" s="24" t="s">
        <v>12</v>
      </c>
      <c r="F8" s="23" t="s">
        <v>13</v>
      </c>
      <c r="G8" s="25" t="s">
        <v>14</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row>
    <row r="9" spans="2:195" s="16" customFormat="1" ht="18.75" customHeight="1" x14ac:dyDescent="0.25">
      <c r="B9" s="26" t="s">
        <v>15</v>
      </c>
      <c r="C9" s="27" t="s">
        <v>16</v>
      </c>
      <c r="D9" s="27"/>
      <c r="E9" s="27"/>
      <c r="F9" s="27"/>
      <c r="G9" s="28"/>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row>
    <row r="10" spans="2:195" s="16" customFormat="1" ht="18.75" customHeight="1" x14ac:dyDescent="0.25">
      <c r="B10" s="29"/>
      <c r="C10" s="30" t="s">
        <v>17</v>
      </c>
      <c r="D10" s="30"/>
      <c r="E10" s="31"/>
      <c r="F10" s="30"/>
      <c r="G10" s="32"/>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row>
    <row r="11" spans="2:195" s="16" customFormat="1" ht="18.75" customHeight="1" x14ac:dyDescent="0.25">
      <c r="B11" s="33">
        <v>1</v>
      </c>
      <c r="C11" s="34" t="s">
        <v>18</v>
      </c>
      <c r="D11" s="35"/>
      <c r="E11" s="36"/>
      <c r="F11" s="37">
        <v>4</v>
      </c>
      <c r="G11" s="38">
        <f>+D11*F11</f>
        <v>0</v>
      </c>
      <c r="H11" s="3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row>
    <row r="12" spans="2:195" s="16" customFormat="1" ht="18.75" customHeight="1" x14ac:dyDescent="0.25">
      <c r="B12" s="33">
        <v>2</v>
      </c>
      <c r="C12" s="40" t="s">
        <v>19</v>
      </c>
      <c r="D12" s="35"/>
      <c r="E12" s="36"/>
      <c r="F12" s="37">
        <v>8</v>
      </c>
      <c r="G12" s="38">
        <f t="shared" ref="G12:G15" si="0">+D12*F12</f>
        <v>0</v>
      </c>
      <c r="H12" s="3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row>
    <row r="13" spans="2:195" s="16" customFormat="1" ht="18.75" customHeight="1" x14ac:dyDescent="0.25">
      <c r="B13" s="33">
        <v>4</v>
      </c>
      <c r="C13" s="40" t="s">
        <v>20</v>
      </c>
      <c r="D13" s="35"/>
      <c r="E13" s="36"/>
      <c r="F13" s="37">
        <v>4</v>
      </c>
      <c r="G13" s="38">
        <f>+D13*F13</f>
        <v>0</v>
      </c>
      <c r="H13" s="39"/>
      <c r="I13" s="9"/>
      <c r="J13" s="41"/>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row>
    <row r="14" spans="2:195" s="16" customFormat="1" ht="18.75" customHeight="1" x14ac:dyDescent="0.25">
      <c r="B14" s="33">
        <v>5</v>
      </c>
      <c r="C14" s="40" t="s">
        <v>21</v>
      </c>
      <c r="D14" s="35"/>
      <c r="E14" s="36"/>
      <c r="F14" s="37">
        <v>4</v>
      </c>
      <c r="G14" s="38">
        <f t="shared" si="0"/>
        <v>0</v>
      </c>
      <c r="H14" s="3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row>
    <row r="15" spans="2:195" s="16" customFormat="1" ht="18.75" customHeight="1" x14ac:dyDescent="0.25">
      <c r="B15" s="33">
        <v>6</v>
      </c>
      <c r="C15" s="40" t="s">
        <v>22</v>
      </c>
      <c r="D15" s="35"/>
      <c r="E15" s="36"/>
      <c r="F15" s="37">
        <v>1</v>
      </c>
      <c r="G15" s="38">
        <f t="shared" si="0"/>
        <v>0</v>
      </c>
      <c r="H15" s="39"/>
      <c r="I15" s="9"/>
      <c r="J15" s="41"/>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row>
    <row r="16" spans="2:195" s="16" customFormat="1" ht="18.75" customHeight="1" thickBot="1" x14ac:dyDescent="0.3">
      <c r="B16" s="33">
        <v>7</v>
      </c>
      <c r="C16" s="40" t="s">
        <v>23</v>
      </c>
      <c r="D16" s="35"/>
      <c r="E16" s="36"/>
      <c r="F16" s="37">
        <v>4</v>
      </c>
      <c r="G16" s="38"/>
      <c r="H16" s="39"/>
      <c r="I16" s="9"/>
      <c r="J16" s="41"/>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row>
    <row r="17" spans="2:195" s="16" customFormat="1" ht="30" customHeight="1" thickBot="1" x14ac:dyDescent="0.3">
      <c r="B17" s="42"/>
      <c r="C17" s="43" t="s">
        <v>24</v>
      </c>
      <c r="D17" s="44"/>
      <c r="E17" s="45"/>
      <c r="F17" s="46"/>
      <c r="G17" s="47">
        <v>35000000</v>
      </c>
      <c r="H17" s="48" t="s">
        <v>25</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row>
    <row r="18" spans="2:195" s="16" customFormat="1" ht="18.75" customHeight="1" x14ac:dyDescent="0.25">
      <c r="B18" s="33">
        <v>3</v>
      </c>
      <c r="C18" s="49" t="s">
        <v>26</v>
      </c>
      <c r="D18" s="50"/>
      <c r="E18" s="51"/>
      <c r="F18" s="52"/>
      <c r="G18" s="53"/>
      <c r="H18" s="9"/>
      <c r="I18" s="3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row>
    <row r="19" spans="2:195" s="16" customFormat="1" ht="18.75" customHeight="1" x14ac:dyDescent="0.25">
      <c r="B19" s="33">
        <v>8</v>
      </c>
      <c r="C19" s="49" t="s">
        <v>27</v>
      </c>
      <c r="D19" s="35"/>
      <c r="E19" s="51"/>
      <c r="F19" s="52"/>
      <c r="G19" s="53"/>
      <c r="H19" s="9"/>
      <c r="I19" s="3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row>
    <row r="20" spans="2:195" s="16" customFormat="1" ht="18.75" customHeight="1" x14ac:dyDescent="0.25">
      <c r="B20" s="33">
        <v>9</v>
      </c>
      <c r="C20" s="156" t="s">
        <v>28</v>
      </c>
      <c r="D20" s="50"/>
      <c r="E20" s="51"/>
      <c r="F20" s="52"/>
      <c r="G20" s="53"/>
      <c r="H20" s="54"/>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row>
    <row r="21" spans="2:195" s="16" customFormat="1" ht="18.75" customHeight="1" x14ac:dyDescent="0.25">
      <c r="B21" s="33">
        <v>10</v>
      </c>
      <c r="C21" s="49" t="s">
        <v>29</v>
      </c>
      <c r="D21" s="50"/>
      <c r="E21" s="51"/>
      <c r="F21" s="52"/>
      <c r="G21" s="53"/>
      <c r="H21" s="9"/>
      <c r="I21" s="3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row>
    <row r="22" spans="2:195" s="16" customFormat="1" ht="18.75" customHeight="1" x14ac:dyDescent="0.25">
      <c r="B22" s="33">
        <v>11</v>
      </c>
      <c r="C22" s="49" t="s">
        <v>30</v>
      </c>
      <c r="D22" s="50"/>
      <c r="E22" s="51"/>
      <c r="F22" s="52"/>
      <c r="G22" s="53"/>
      <c r="H22" s="9"/>
      <c r="I22" s="3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row>
    <row r="23" spans="2:195" s="16" customFormat="1" ht="18.75" customHeight="1" x14ac:dyDescent="0.25">
      <c r="B23" s="33">
        <v>12</v>
      </c>
      <c r="C23" s="49" t="s">
        <v>31</v>
      </c>
      <c r="D23" s="50"/>
      <c r="E23" s="51"/>
      <c r="F23" s="52"/>
      <c r="G23" s="53"/>
      <c r="I23" s="54"/>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row>
    <row r="24" spans="2:195" s="16" customFormat="1" ht="18.75" customHeight="1" x14ac:dyDescent="0.25">
      <c r="B24" s="33">
        <v>13</v>
      </c>
      <c r="C24" s="49" t="s">
        <v>32</v>
      </c>
      <c r="D24" s="50"/>
      <c r="E24" s="51"/>
      <c r="F24" s="52"/>
      <c r="G24" s="53"/>
      <c r="H24" s="9"/>
      <c r="I24" s="3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row>
    <row r="25" spans="2:195" s="16" customFormat="1" ht="18.75" customHeight="1" x14ac:dyDescent="0.25">
      <c r="B25" s="55"/>
      <c r="C25" s="56" t="s">
        <v>33</v>
      </c>
      <c r="D25" s="57"/>
      <c r="E25" s="57"/>
      <c r="F25" s="58"/>
      <c r="G25" s="5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row>
    <row r="26" spans="2:195" s="16" customFormat="1" ht="18.75" customHeight="1" x14ac:dyDescent="0.25">
      <c r="B26" s="33">
        <v>13</v>
      </c>
      <c r="C26" s="60" t="s">
        <v>34</v>
      </c>
      <c r="D26" s="61"/>
      <c r="E26" s="62"/>
      <c r="F26" s="63">
        <v>8</v>
      </c>
      <c r="G26" s="38">
        <f>+D26*F26</f>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row>
    <row r="27" spans="2:195" s="16" customFormat="1" ht="18.75" customHeight="1" x14ac:dyDescent="0.25">
      <c r="B27" s="33">
        <v>14</v>
      </c>
      <c r="C27" s="60" t="s">
        <v>35</v>
      </c>
      <c r="D27" s="61"/>
      <c r="E27" s="62"/>
      <c r="F27" s="63">
        <v>8</v>
      </c>
      <c r="G27" s="38">
        <f>+D27*F27</f>
        <v>0</v>
      </c>
      <c r="H27" s="3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row>
    <row r="28" spans="2:195" s="16" customFormat="1" hidden="1" x14ac:dyDescent="0.25">
      <c r="B28" s="64"/>
      <c r="C28" s="60"/>
      <c r="D28" s="61"/>
      <c r="E28" s="62"/>
      <c r="F28" s="63"/>
      <c r="G28" s="38"/>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row>
    <row r="29" spans="2:195" s="16" customFormat="1" hidden="1" x14ac:dyDescent="0.25">
      <c r="B29" s="64"/>
      <c r="C29" s="60"/>
      <c r="D29" s="61"/>
      <c r="E29" s="62"/>
      <c r="F29" s="63"/>
      <c r="G29" s="38"/>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row>
    <row r="30" spans="2:195" s="16" customFormat="1" hidden="1" x14ac:dyDescent="0.25">
      <c r="B30" s="65"/>
      <c r="C30" s="66" t="s">
        <v>36</v>
      </c>
      <c r="D30" s="67"/>
      <c r="E30" s="67"/>
      <c r="F30" s="68"/>
      <c r="G30" s="6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row>
    <row r="31" spans="2:195" s="16" customFormat="1" hidden="1" x14ac:dyDescent="0.25">
      <c r="B31" s="64"/>
      <c r="C31" s="70"/>
      <c r="D31" s="50"/>
      <c r="E31" s="71"/>
      <c r="F31" s="72"/>
      <c r="G31" s="38"/>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row>
    <row r="32" spans="2:195" s="16" customFormat="1" hidden="1" x14ac:dyDescent="0.25">
      <c r="B32" s="64"/>
      <c r="C32" s="73"/>
      <c r="D32" s="50"/>
      <c r="E32" s="36"/>
      <c r="F32" s="63"/>
      <c r="G32" s="38"/>
      <c r="H32" s="3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row>
    <row r="33" spans="2:195" s="16" customFormat="1" hidden="1" x14ac:dyDescent="0.25">
      <c r="B33" s="206" t="s">
        <v>37</v>
      </c>
      <c r="C33" s="207"/>
      <c r="D33" s="207"/>
      <c r="E33" s="207"/>
      <c r="F33" s="207"/>
      <c r="G33" s="74"/>
      <c r="H33" s="3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row>
    <row r="34" spans="2:195" s="16" customFormat="1" hidden="1" x14ac:dyDescent="0.25">
      <c r="B34" s="75"/>
      <c r="C34" s="76" t="s">
        <v>38</v>
      </c>
      <c r="D34" s="77"/>
      <c r="E34" s="77"/>
      <c r="F34" s="78"/>
      <c r="G34" s="79"/>
      <c r="H34" s="3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row>
    <row r="35" spans="2:195" s="16" customFormat="1" hidden="1" x14ac:dyDescent="0.25">
      <c r="B35" s="64"/>
      <c r="C35" s="80" t="s">
        <v>39</v>
      </c>
      <c r="D35" s="81"/>
      <c r="E35" s="81"/>
      <c r="F35" s="82"/>
      <c r="G35" s="83"/>
      <c r="H35" s="84"/>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row>
    <row r="36" spans="2:195" s="16" customFormat="1" ht="18.75" customHeight="1" thickBot="1" x14ac:dyDescent="0.3">
      <c r="B36" s="29"/>
      <c r="C36" s="181" t="s">
        <v>40</v>
      </c>
      <c r="D36" s="181"/>
      <c r="E36" s="181"/>
      <c r="F36" s="181"/>
      <c r="G36" s="85"/>
      <c r="H36" s="39"/>
      <c r="I36" s="86"/>
      <c r="J36" s="87"/>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row>
    <row r="37" spans="2:195" s="16" customFormat="1" ht="18.75" customHeight="1" thickBot="1" x14ac:dyDescent="0.3">
      <c r="B37" s="88"/>
      <c r="C37" s="194" t="s">
        <v>41</v>
      </c>
      <c r="D37" s="194"/>
      <c r="E37" s="194"/>
      <c r="F37" s="194"/>
      <c r="G37" s="89">
        <v>2.2999999999999998</v>
      </c>
      <c r="H37" s="90" t="s">
        <v>42</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row>
    <row r="38" spans="2:195" s="16" customFormat="1" ht="18.75" customHeight="1" thickBot="1" x14ac:dyDescent="0.3">
      <c r="B38" s="166"/>
      <c r="C38" s="225" t="s">
        <v>43</v>
      </c>
      <c r="D38" s="225"/>
      <c r="E38" s="225"/>
      <c r="F38" s="225"/>
      <c r="G38" s="167">
        <f>+G36*G37</f>
        <v>0</v>
      </c>
      <c r="H38" s="3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row>
    <row r="39" spans="2:195" s="16" customFormat="1" ht="18.75" customHeight="1" x14ac:dyDescent="0.25">
      <c r="B39" s="226" t="s">
        <v>44</v>
      </c>
      <c r="C39" s="227"/>
      <c r="D39" s="227"/>
      <c r="E39" s="227"/>
      <c r="F39" s="227"/>
      <c r="G39" s="228"/>
      <c r="H39" s="3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row>
    <row r="40" spans="2:195" s="16" customFormat="1" ht="15" customHeight="1" x14ac:dyDescent="0.25">
      <c r="B40" s="229" t="s">
        <v>91</v>
      </c>
      <c r="C40" s="230"/>
      <c r="D40" s="231" t="s">
        <v>46</v>
      </c>
      <c r="E40" s="232"/>
      <c r="F40" s="236" t="s">
        <v>92</v>
      </c>
      <c r="G40" s="238" t="s">
        <v>93</v>
      </c>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row>
    <row r="41" spans="2:195" s="16" customFormat="1" ht="15" customHeight="1" x14ac:dyDescent="0.25">
      <c r="B41" s="229"/>
      <c r="C41" s="230"/>
      <c r="D41" s="233"/>
      <c r="E41" s="222"/>
      <c r="F41" s="237"/>
      <c r="G41" s="23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row>
    <row r="42" spans="2:195" s="16" customFormat="1" ht="15" customHeight="1" thickBot="1" x14ac:dyDescent="0.3">
      <c r="B42" s="229"/>
      <c r="C42" s="230"/>
      <c r="D42" s="234"/>
      <c r="E42" s="235"/>
      <c r="F42" s="205"/>
      <c r="G42" s="240"/>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row>
    <row r="43" spans="2:195" s="16" customFormat="1" ht="75" customHeight="1" thickBot="1" x14ac:dyDescent="0.3">
      <c r="B43" s="88"/>
      <c r="C43" s="163" t="s">
        <v>94</v>
      </c>
      <c r="D43" s="241" t="s">
        <v>95</v>
      </c>
      <c r="E43" s="242"/>
      <c r="F43" s="164">
        <v>1</v>
      </c>
      <c r="G43" s="47">
        <v>153100000</v>
      </c>
      <c r="H43" s="48" t="s">
        <v>25</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row>
    <row r="44" spans="2:195" s="16" customFormat="1" ht="19.5" customHeight="1" thickBot="1" x14ac:dyDescent="0.3">
      <c r="B44" s="170"/>
      <c r="C44" s="171" t="s">
        <v>96</v>
      </c>
      <c r="D44" s="243"/>
      <c r="E44" s="244"/>
      <c r="F44" s="172" t="s">
        <v>97</v>
      </c>
      <c r="G44" s="173" t="s">
        <v>98</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row>
    <row r="45" spans="2:195" s="16" customFormat="1" ht="19.5" customHeight="1" x14ac:dyDescent="0.25">
      <c r="B45" s="168"/>
      <c r="C45" s="245" t="s">
        <v>68</v>
      </c>
      <c r="D45" s="245"/>
      <c r="E45" s="245"/>
      <c r="F45" s="245"/>
      <c r="G45" s="169"/>
      <c r="H45" s="39"/>
      <c r="I45" s="3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row>
    <row r="46" spans="2:195" s="16" customFormat="1" ht="19.5" customHeight="1" thickBot="1" x14ac:dyDescent="0.3">
      <c r="B46" s="133"/>
      <c r="C46" s="182" t="s">
        <v>69</v>
      </c>
      <c r="D46" s="183"/>
      <c r="E46" s="183"/>
      <c r="F46" s="184"/>
      <c r="G46" s="134"/>
      <c r="H46" s="39"/>
      <c r="I46" s="135"/>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row>
    <row r="47" spans="2:195" s="16" customFormat="1" ht="19.5" customHeight="1" thickBot="1" x14ac:dyDescent="0.3">
      <c r="B47" s="165"/>
      <c r="C47" s="246" t="s">
        <v>70</v>
      </c>
      <c r="D47" s="247"/>
      <c r="E47" s="247"/>
      <c r="F47" s="248"/>
      <c r="G47" s="155">
        <v>23685849.9999974</v>
      </c>
      <c r="H47" s="48" t="s">
        <v>25</v>
      </c>
      <c r="I47" s="135"/>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row>
    <row r="48" spans="2:195" s="16" customFormat="1" ht="19.5" customHeight="1" x14ac:dyDescent="0.25">
      <c r="B48" s="133"/>
      <c r="C48" s="182" t="s">
        <v>71</v>
      </c>
      <c r="D48" s="183"/>
      <c r="E48" s="183"/>
      <c r="F48" s="184"/>
      <c r="G48" s="136"/>
      <c r="H48" s="39"/>
      <c r="I48" s="3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row>
    <row r="49" spans="1:195" s="16" customFormat="1" ht="19.5" customHeight="1" thickBot="1" x14ac:dyDescent="0.3">
      <c r="A49" s="137"/>
      <c r="B49" s="138"/>
      <c r="C49" s="185" t="s">
        <v>99</v>
      </c>
      <c r="D49" s="186"/>
      <c r="E49" s="186"/>
      <c r="F49" s="187"/>
      <c r="G49" s="139"/>
      <c r="H49" s="39"/>
      <c r="I49" s="140"/>
      <c r="J49" s="135"/>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row>
    <row r="50" spans="1:195" ht="20.100000000000001" customHeight="1" thickBot="1" x14ac:dyDescent="0.3">
      <c r="B50" s="188" t="s">
        <v>73</v>
      </c>
      <c r="C50" s="189"/>
      <c r="D50" s="189"/>
      <c r="E50" s="189"/>
      <c r="F50" s="189"/>
      <c r="G50" s="190"/>
      <c r="H50" s="141"/>
      <c r="I50" s="142"/>
    </row>
    <row r="51" spans="1:195" ht="35.25" customHeight="1" x14ac:dyDescent="0.25">
      <c r="B51" s="191" t="s">
        <v>74</v>
      </c>
      <c r="C51" s="192"/>
      <c r="D51" s="192"/>
      <c r="E51" s="192"/>
      <c r="F51" s="192"/>
      <c r="G51" s="193"/>
      <c r="H51" s="143"/>
    </row>
    <row r="52" spans="1:195" ht="35.25" customHeight="1" x14ac:dyDescent="0.25">
      <c r="B52" s="174" t="s">
        <v>75</v>
      </c>
      <c r="C52" s="175"/>
      <c r="D52" s="175"/>
      <c r="E52" s="175"/>
      <c r="F52" s="175"/>
      <c r="G52" s="176"/>
    </row>
    <row r="53" spans="1:195" ht="35.25" customHeight="1" x14ac:dyDescent="0.25">
      <c r="B53" s="174" t="s">
        <v>76</v>
      </c>
      <c r="C53" s="175"/>
      <c r="D53" s="175"/>
      <c r="E53" s="175"/>
      <c r="F53" s="175"/>
      <c r="G53" s="176"/>
      <c r="H53" s="39"/>
    </row>
    <row r="54" spans="1:195" ht="35.25" customHeight="1" x14ac:dyDescent="0.25">
      <c r="B54" s="174" t="s">
        <v>77</v>
      </c>
      <c r="C54" s="175"/>
      <c r="D54" s="175"/>
      <c r="E54" s="175"/>
      <c r="F54" s="175"/>
      <c r="G54" s="176"/>
      <c r="H54" s="135"/>
    </row>
    <row r="55" spans="1:195" ht="50.25" customHeight="1" x14ac:dyDescent="0.25">
      <c r="B55" s="174" t="s">
        <v>78</v>
      </c>
      <c r="C55" s="175"/>
      <c r="D55" s="175"/>
      <c r="E55" s="175"/>
      <c r="F55" s="175"/>
      <c r="G55" s="176"/>
    </row>
    <row r="56" spans="1:195" ht="35.25" customHeight="1" x14ac:dyDescent="0.25">
      <c r="B56" s="174" t="s">
        <v>79</v>
      </c>
      <c r="C56" s="175"/>
      <c r="D56" s="175"/>
      <c r="E56" s="175"/>
      <c r="F56" s="175"/>
      <c r="G56" s="176"/>
    </row>
    <row r="57" spans="1:195" ht="35.25" customHeight="1" x14ac:dyDescent="0.25">
      <c r="B57" s="174" t="s">
        <v>80</v>
      </c>
      <c r="C57" s="175"/>
      <c r="D57" s="175"/>
      <c r="E57" s="175"/>
      <c r="F57" s="175"/>
      <c r="G57" s="176"/>
    </row>
    <row r="58" spans="1:195" ht="35.25" customHeight="1" x14ac:dyDescent="0.25">
      <c r="B58" s="174" t="s">
        <v>81</v>
      </c>
      <c r="C58" s="175"/>
      <c r="D58" s="175"/>
      <c r="E58" s="175"/>
      <c r="F58" s="175"/>
      <c r="G58" s="176"/>
    </row>
    <row r="59" spans="1:195" ht="35.25" customHeight="1" x14ac:dyDescent="0.25">
      <c r="B59" s="174" t="s">
        <v>100</v>
      </c>
      <c r="C59" s="175"/>
      <c r="D59" s="175"/>
      <c r="E59" s="175"/>
      <c r="F59" s="175"/>
      <c r="G59" s="176"/>
    </row>
    <row r="60" spans="1:195" ht="35.25" customHeight="1" x14ac:dyDescent="0.25">
      <c r="B60" s="174" t="s">
        <v>83</v>
      </c>
      <c r="C60" s="175"/>
      <c r="D60" s="175"/>
      <c r="E60" s="175"/>
      <c r="F60" s="175"/>
      <c r="G60" s="176"/>
    </row>
    <row r="61" spans="1:195" ht="35.25" customHeight="1" x14ac:dyDescent="0.25">
      <c r="B61" s="174" t="s">
        <v>84</v>
      </c>
      <c r="C61" s="175"/>
      <c r="D61" s="175"/>
      <c r="E61" s="175"/>
      <c r="F61" s="175"/>
      <c r="G61" s="176"/>
    </row>
    <row r="62" spans="1:195" ht="54" customHeight="1" x14ac:dyDescent="0.25">
      <c r="B62" s="174" t="s">
        <v>101</v>
      </c>
      <c r="C62" s="175"/>
      <c r="D62" s="175"/>
      <c r="E62" s="175"/>
      <c r="F62" s="175"/>
      <c r="G62" s="176"/>
    </row>
    <row r="63" spans="1:195" ht="35.25" customHeight="1" x14ac:dyDescent="0.25">
      <c r="B63" s="174" t="s">
        <v>86</v>
      </c>
      <c r="C63" s="175"/>
      <c r="D63" s="175"/>
      <c r="E63" s="175"/>
      <c r="F63" s="175"/>
      <c r="G63" s="176"/>
    </row>
    <row r="64" spans="1:195" ht="60" customHeight="1" x14ac:dyDescent="0.25">
      <c r="B64" s="174" t="s">
        <v>87</v>
      </c>
      <c r="C64" s="175"/>
      <c r="D64" s="175"/>
      <c r="E64" s="175"/>
      <c r="F64" s="175"/>
      <c r="G64" s="176"/>
    </row>
    <row r="65" spans="2:7" ht="12" customHeight="1" thickBot="1" x14ac:dyDescent="0.3">
      <c r="B65" s="177"/>
      <c r="C65" s="178"/>
      <c r="D65" s="178"/>
      <c r="E65" s="178"/>
      <c r="F65" s="178"/>
      <c r="G65" s="179"/>
    </row>
    <row r="66" spans="2:7" x14ac:dyDescent="0.25">
      <c r="B66" s="1"/>
      <c r="C66" s="2"/>
      <c r="D66" s="2"/>
      <c r="E66" s="2"/>
      <c r="F66" s="2"/>
      <c r="G66" s="2"/>
    </row>
    <row r="67" spans="2:7" ht="38.25" customHeight="1" x14ac:dyDescent="0.25">
      <c r="B67" s="144" t="s">
        <v>88</v>
      </c>
      <c r="C67" s="145"/>
      <c r="D67" s="145"/>
      <c r="E67" s="146"/>
      <c r="F67" s="147"/>
      <c r="G67" s="147"/>
    </row>
    <row r="68" spans="2:7" x14ac:dyDescent="0.25">
      <c r="B68" s="148"/>
      <c r="C68" s="149"/>
      <c r="D68" s="145"/>
      <c r="E68" s="150"/>
      <c r="F68" s="151"/>
      <c r="G68" s="151"/>
    </row>
    <row r="69" spans="2:7" x14ac:dyDescent="0.25">
      <c r="B69" s="152" t="s">
        <v>89</v>
      </c>
      <c r="C69" s="145"/>
      <c r="D69" s="145"/>
      <c r="E69" s="180" t="s">
        <v>90</v>
      </c>
      <c r="F69" s="180"/>
      <c r="G69" s="180"/>
    </row>
  </sheetData>
  <mergeCells count="37">
    <mergeCell ref="B33:F33"/>
    <mergeCell ref="B2:G2"/>
    <mergeCell ref="B3:G3"/>
    <mergeCell ref="B4:D4"/>
    <mergeCell ref="F4:G4"/>
    <mergeCell ref="B6:C8"/>
    <mergeCell ref="C49:F49"/>
    <mergeCell ref="C36:F36"/>
    <mergeCell ref="C37:F37"/>
    <mergeCell ref="C38:F38"/>
    <mergeCell ref="B39:G39"/>
    <mergeCell ref="B40:C42"/>
    <mergeCell ref="D40:E42"/>
    <mergeCell ref="F40:F42"/>
    <mergeCell ref="G40:G42"/>
    <mergeCell ref="D43:E44"/>
    <mergeCell ref="C45:F45"/>
    <mergeCell ref="C46:F46"/>
    <mergeCell ref="C47:F47"/>
    <mergeCell ref="C48:F48"/>
    <mergeCell ref="B61:G61"/>
    <mergeCell ref="B50:G50"/>
    <mergeCell ref="B51:G51"/>
    <mergeCell ref="B52:G52"/>
    <mergeCell ref="B53:G53"/>
    <mergeCell ref="B54:G54"/>
    <mergeCell ref="B55:G55"/>
    <mergeCell ref="B56:G56"/>
    <mergeCell ref="B57:G57"/>
    <mergeCell ref="B58:G58"/>
    <mergeCell ref="B59:G59"/>
    <mergeCell ref="B60:G60"/>
    <mergeCell ref="B62:G62"/>
    <mergeCell ref="B63:G63"/>
    <mergeCell ref="B64:G64"/>
    <mergeCell ref="B65:G65"/>
    <mergeCell ref="E69:G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Desglosado Venadillo 2</vt:lpstr>
      <vt:lpstr>Final Venadillo 2</vt:lpstr>
      <vt:lpstr>Publicar Venadillo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Jose Arias Maestre</dc:creator>
  <cp:keywords/>
  <dc:description/>
  <cp:lastModifiedBy>Mora Gonzalez, Jhonnatan Arturo</cp:lastModifiedBy>
  <cp:revision/>
  <dcterms:created xsi:type="dcterms:W3CDTF">2025-10-09T14:17:14Z</dcterms:created>
  <dcterms:modified xsi:type="dcterms:W3CDTF">2026-03-16T21:07:53Z</dcterms:modified>
  <cp:category/>
  <cp:contentStatus/>
</cp:coreProperties>
</file>